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HÂU\CÔNG TRÌNH ĐƯỜNG XUÂN QUẾ LONG KHÁNH GĐ TỪ 06..11.2024\PHƯƠNG AN DỰ THẢO 2656\HỒ SƠ ÁP GIÁ CÔNG KHAI\HỒ SƠ CÔNG KHAI GIÁ MỚI\"/>
    </mc:Choice>
  </mc:AlternateContent>
  <xr:revisionPtr revIDLastSave="0" documentId="13_ncr:1_{B47F1A15-7AE7-4BFE-9780-DB3DF81D095F}" xr6:coauthVersionLast="36" xr6:coauthVersionMax="36" xr10:uidLastSave="{00000000-0000-0000-0000-000000000000}"/>
  <bookViews>
    <workbookView xWindow="120" yWindow="816" windowWidth="18192" windowHeight="8376" xr2:uid="{00000000-000D-0000-FFFF-FFFF00000000}"/>
  </bookViews>
  <sheets>
    <sheet name="mau 6 " sheetId="1" r:id="rId1"/>
    <sheet name="Sheet1" sheetId="4" r:id="rId2"/>
  </sheets>
  <externalReferences>
    <externalReference r:id="rId3"/>
  </externalReferences>
  <definedNames>
    <definedName name="_xlnm._FilterDatabase" localSheetId="0" hidden="1">'mau 6 '!$A$13:$BV$20</definedName>
    <definedName name="_xlnm.Print_Titles" localSheetId="0">'mau 6 '!$9:$13</definedName>
  </definedNames>
  <calcPr calcId="179021"/>
</workbook>
</file>

<file path=xl/calcChain.xml><?xml version="1.0" encoding="utf-8"?>
<calcChain xmlns="http://schemas.openxmlformats.org/spreadsheetml/2006/main">
  <c r="S20" i="1" l="1"/>
  <c r="R20" i="1"/>
  <c r="Q20" i="1"/>
  <c r="O20" i="1"/>
  <c r="N20" i="1"/>
  <c r="M20" i="1"/>
  <c r="S19" i="1"/>
  <c r="R19" i="1"/>
  <c r="O19" i="1"/>
  <c r="O21" i="1" s="1"/>
  <c r="N19" i="1"/>
  <c r="M19" i="1"/>
  <c r="S18" i="1"/>
  <c r="R18" i="1"/>
  <c r="Q18" i="1"/>
  <c r="O18" i="1"/>
  <c r="N18" i="1"/>
  <c r="M18" i="1"/>
  <c r="S17" i="1"/>
  <c r="R17" i="1"/>
  <c r="O17" i="1"/>
  <c r="N17" i="1"/>
  <c r="M17" i="1"/>
  <c r="S16" i="1"/>
  <c r="R16" i="1"/>
  <c r="Q16" i="1"/>
  <c r="O16" i="1"/>
  <c r="M16" i="1"/>
  <c r="O15" i="1"/>
  <c r="S15" i="1"/>
  <c r="Q15" i="1"/>
  <c r="R15" i="1"/>
  <c r="M15" i="1"/>
  <c r="T15" i="1" s="1"/>
  <c r="F21" i="1"/>
  <c r="G21" i="1"/>
  <c r="H21" i="1"/>
  <c r="I21" i="1"/>
  <c r="J21" i="1"/>
  <c r="K21" i="1"/>
  <c r="L21" i="1"/>
  <c r="P21" i="1"/>
  <c r="E21" i="1"/>
  <c r="L16" i="1"/>
  <c r="L17" i="1"/>
  <c r="L18" i="1"/>
  <c r="L19" i="1"/>
  <c r="L20" i="1"/>
  <c r="L15" i="1"/>
  <c r="F17" i="1"/>
  <c r="F18" i="1"/>
  <c r="F19" i="1"/>
  <c r="F20" i="1"/>
  <c r="T16" i="1" l="1"/>
  <c r="N21" i="1"/>
  <c r="M21" i="1"/>
  <c r="T20" i="1"/>
  <c r="T18" i="1"/>
  <c r="S21" i="1"/>
  <c r="R21" i="1"/>
  <c r="W22" i="1"/>
  <c r="F16" i="1" l="1"/>
  <c r="F15" i="1"/>
  <c r="Q19" i="1" l="1"/>
  <c r="T19" i="1" l="1"/>
  <c r="Q17" i="1" l="1"/>
  <c r="T17" i="1" l="1"/>
  <c r="T21" i="1" s="1"/>
  <c r="T22" i="1" s="1"/>
  <c r="Q21" i="1"/>
  <c r="T23" i="1" l="1"/>
  <c r="T26" i="1" s="1"/>
  <c r="T24" i="1" l="1"/>
  <c r="T25" i="1"/>
</calcChain>
</file>

<file path=xl/sharedStrings.xml><?xml version="1.0" encoding="utf-8"?>
<sst xmlns="http://schemas.openxmlformats.org/spreadsheetml/2006/main" count="54" uniqueCount="50">
  <si>
    <t>CỘNG HÒA XÃ HỘI CHỦ NGHĨA VIỆT NAM</t>
  </si>
  <si>
    <t>Độc Lập - Tự Do - Hạnh Phúc</t>
  </si>
  <si>
    <t>STT</t>
  </si>
  <si>
    <t>MHS</t>
  </si>
  <si>
    <t>Họ và tên</t>
  </si>
  <si>
    <t>Diện tích đất thu hồi 
(m2)</t>
  </si>
  <si>
    <t>Diện tích đất bồi thường (m2)</t>
  </si>
  <si>
    <t>Diện tích đất hỗ trợ
 (m2)</t>
  </si>
  <si>
    <t>Giá trị bồi thường, hỗ trợ về đất</t>
  </si>
  <si>
    <t>Giá trị bồi thường, hỗ trợ nhà ở, vật kiến trúc</t>
  </si>
  <si>
    <t xml:space="preserve">Giá trị bồi thường, hỗ trợ cây trồng </t>
  </si>
  <si>
    <t xml:space="preserve">Giá trị bồi thường, hỗ trợ tài sản khác </t>
  </si>
  <si>
    <t>Tổng cộng giá trị bồi thường, hỗ trợ</t>
  </si>
  <si>
    <t>Ghi chú</t>
  </si>
  <si>
    <t>Nông nghiệp</t>
  </si>
  <si>
    <t>Phi nông nghiệp</t>
  </si>
  <si>
    <t>Tổng</t>
  </si>
  <si>
    <t>Trong đó đất lúa</t>
  </si>
  <si>
    <t>Trong đó đất ở</t>
  </si>
  <si>
    <t>Đất trụ sở, tổ chức</t>
  </si>
  <si>
    <t>Đất chưa sử dụng, sông suối,  đất giao thông</t>
  </si>
  <si>
    <t>Địa chỉ</t>
  </si>
  <si>
    <t>Thưởng di dời</t>
  </si>
  <si>
    <t>CHI NHÁNH CẨM MỸ</t>
  </si>
  <si>
    <t>1.Tổng số tiền bồi thường, hỗ trợ</t>
  </si>
  <si>
    <t>Tổng cộng = (1+2)</t>
  </si>
  <si>
    <t>2.Kinh phí thực hiện công tác bồi thường (1*3,5%)</t>
  </si>
  <si>
    <t>Trong đó:</t>
  </si>
  <si>
    <t>a. Kinh phí Trung tâm Phát triển quỹ đất chi nhánh Cẩm Mỹ (2*85%)</t>
  </si>
  <si>
    <t>b. Kinh phí UBND xã Xuân Đông (2*15%)</t>
  </si>
  <si>
    <t>TRUNG TÂM PHÁT TRIỂN QUỸ ĐẤT THÀNH PHỐ ĐỒNG NAI</t>
  </si>
  <si>
    <t>Hỗ trợ ổn định đời sống</t>
  </si>
  <si>
    <t>Hỗ trợ chuyển đổi nghề và tìm kiếm việc làm</t>
  </si>
  <si>
    <t>-</t>
  </si>
  <si>
    <t>A</t>
  </si>
  <si>
    <t>Hộ gia đình, cá nhân</t>
  </si>
  <si>
    <t>(Kèm theo phương án dự thảo)</t>
  </si>
  <si>
    <t xml:space="preserve">Tổng cộng </t>
  </si>
  <si>
    <t>Ông Nguyễn Ngọc Điệp cùng sử dụng đất  với  Ông Nguyễn Văn Trong</t>
  </si>
  <si>
    <t>Ấp 3, xã Tân Phú, Thành phố Đồng Nai ( Ông Nguyễn Ngọc Điệp ); Số 8/15A, tổ 14, KP 35, phường Tam Hiệp, TP. Đồng Nai ( Ông Nguyễn Văn Trong )</t>
  </si>
  <si>
    <t>Ông Vòng A Phúc và bà Sàm Thị Mùi</t>
  </si>
  <si>
    <t>Khu phố Tân Thủy, phường Xuân Lập, thành phố tỉnh Đồng Nai</t>
  </si>
  <si>
    <t>Bà Thị Mối</t>
  </si>
  <si>
    <t>Ông Võ Văn Đáng và bà Văn Thị Chiều</t>
  </si>
  <si>
    <t>ấp Ông Quế, xã Xuân Quế, Thành phố Đồng Nai</t>
  </si>
  <si>
    <t>Bà Đoàn Thị Thể</t>
  </si>
  <si>
    <t xml:space="preserve"> ấp 1, xã Xuân Đường , thành phố Đồng Nai</t>
  </si>
  <si>
    <t>Ông Trần Bang</t>
  </si>
  <si>
    <t>BẢNG TỔNG HỢP THÔNG TIN VỀ BỒI THƯỜNG, HỖ TRỢ (Đợt 5)</t>
  </si>
  <si>
    <t>Dự án đường Xuân Quế Long Khánh, đoạn qua địa bàn xã Xuân Quế, TP Đồng Nai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</si>
</sst>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\ _₫_-;\-* #,##0.00\ _₫_-;_-* &quot;-&quot;??\ _₫_-;_-@_-"/>
    <numFmt numFmtId="164" formatCode="_(* #,##0_);_(* \(#,##0\);_(* &quot;-&quot;_);_(@_)"/>
    <numFmt numFmtId="165" formatCode="_(* #,##0.00_);_(* \(#,##0.00\);_(* &quot;-&quot;??_);_(@_)"/>
    <numFmt numFmtId="166" formatCode="_(* #,##0_);_(* \(#,##0\);_(* &quot;-&quot;??_);_(@_)"/>
    <numFmt numFmtId="167" formatCode="00"/>
    <numFmt numFmtId="168" formatCode="#,##0.0"/>
    <numFmt numFmtId="169" formatCode="_(* #,##0.0_);_(* \(#,##0.0\);_(* &quot;-&quot;??_);_(@_)"/>
  </numFmts>
  <fonts count="25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0"/>
      <name val="Arial"/>
      <family val="2"/>
    </font>
    <font>
      <sz val="12"/>
      <name val="Times New Roman"/>
      <family val="1"/>
    </font>
    <font>
      <b/>
      <i/>
      <sz val="8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b/>
      <sz val="8"/>
      <name val="Times New Roman"/>
      <family val="1"/>
    </font>
    <font>
      <i/>
      <sz val="8"/>
      <name val="Times New Roman"/>
      <family val="1"/>
    </font>
    <font>
      <sz val="9"/>
      <name val="Times New Roman"/>
      <family val="1"/>
    </font>
    <font>
      <b/>
      <sz val="9"/>
      <name val="Times New Roman"/>
      <family val="1"/>
    </font>
    <font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1"/>
      <color indexed="8"/>
      <name val="Calibri"/>
      <family val="2"/>
      <charset val="163"/>
    </font>
    <font>
      <sz val="11"/>
      <color theme="1"/>
      <name val="Calibri"/>
      <family val="2"/>
      <scheme val="minor"/>
    </font>
    <font>
      <sz val="14"/>
      <name val="Times New Roman"/>
      <family val="1"/>
    </font>
    <font>
      <sz val="11"/>
      <color indexed="8"/>
      <name val="Calibri"/>
      <family val="2"/>
    </font>
    <font>
      <i/>
      <sz val="10"/>
      <name val="Times New Roman"/>
      <family val="1"/>
    </font>
    <font>
      <sz val="9"/>
      <color theme="1"/>
      <name val="Times New Roman"/>
      <family val="1"/>
    </font>
    <font>
      <b/>
      <sz val="10"/>
      <color rgb="FFFF0000"/>
      <name val="Times New Roman"/>
      <family val="1"/>
    </font>
    <font>
      <i/>
      <sz val="9"/>
      <color theme="1"/>
      <name val="Times New Roman"/>
      <family val="1"/>
    </font>
    <font>
      <i/>
      <sz val="14"/>
      <name val="Times New Roman"/>
      <family val="1"/>
    </font>
    <font>
      <b/>
      <i/>
      <sz val="14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0">
    <xf numFmtId="0" fontId="0" fillId="0" borderId="0"/>
    <xf numFmtId="165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3" fillId="0" borderId="0"/>
    <xf numFmtId="0" fontId="18" fillId="0" borderId="0"/>
    <xf numFmtId="0" fontId="18" fillId="0" borderId="0"/>
    <xf numFmtId="0" fontId="18" fillId="0" borderId="0"/>
    <xf numFmtId="0" fontId="16" fillId="0" borderId="0"/>
    <xf numFmtId="0" fontId="3" fillId="0" borderId="0"/>
    <xf numFmtId="0" fontId="2" fillId="0" borderId="0"/>
    <xf numFmtId="0" fontId="4" fillId="0" borderId="0"/>
    <xf numFmtId="165" fontId="1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165" fontId="18" fillId="0" borderId="0" applyFont="0" applyFill="0" applyBorder="0" applyAlignment="0" applyProtection="0"/>
    <xf numFmtId="0" fontId="3" fillId="0" borderId="0"/>
    <xf numFmtId="0" fontId="1" fillId="0" borderId="0"/>
    <xf numFmtId="165" fontId="18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183">
    <xf numFmtId="0" fontId="0" fillId="0" borderId="0" xfId="0"/>
    <xf numFmtId="0" fontId="4" fillId="0" borderId="0" xfId="0" applyFont="1" applyFill="1" applyAlignment="1">
      <alignment horizontal="center"/>
    </xf>
    <xf numFmtId="0" fontId="4" fillId="0" borderId="0" xfId="0" applyFont="1" applyFill="1" applyAlignment="1">
      <alignment horizontal="left"/>
    </xf>
    <xf numFmtId="166" fontId="4" fillId="0" borderId="0" xfId="1" applyNumberFormat="1" applyFont="1" applyFill="1" applyAlignment="1">
      <alignment horizontal="center"/>
    </xf>
    <xf numFmtId="165" fontId="4" fillId="0" borderId="0" xfId="1" applyNumberFormat="1" applyFont="1" applyFill="1" applyAlignment="1">
      <alignment horizontal="center"/>
    </xf>
    <xf numFmtId="166" fontId="4" fillId="2" borderId="0" xfId="1" applyNumberFormat="1" applyFont="1" applyFill="1"/>
    <xf numFmtId="166" fontId="4" fillId="0" borderId="0" xfId="1" applyNumberFormat="1" applyFont="1" applyFill="1"/>
    <xf numFmtId="166" fontId="4" fillId="0" borderId="0" xfId="1" applyNumberFormat="1" applyFont="1" applyFill="1" applyBorder="1"/>
    <xf numFmtId="0" fontId="4" fillId="0" borderId="0" xfId="0" applyFont="1" applyFill="1" applyBorder="1"/>
    <xf numFmtId="0" fontId="4" fillId="0" borderId="0" xfId="0" applyFont="1" applyFill="1"/>
    <xf numFmtId="0" fontId="5" fillId="0" borderId="0" xfId="0" applyFont="1" applyFill="1" applyBorder="1" applyAlignment="1">
      <alignment horizontal="center" vertical="center" wrapText="1"/>
    </xf>
    <xf numFmtId="0" fontId="4" fillId="2" borderId="0" xfId="0" applyFont="1" applyFill="1" applyAlignment="1"/>
    <xf numFmtId="0" fontId="6" fillId="0" borderId="0" xfId="0" applyFont="1" applyBorder="1" applyAlignment="1"/>
    <xf numFmtId="0" fontId="6" fillId="0" borderId="0" xfId="0" applyFont="1" applyFill="1" applyAlignment="1">
      <alignment horizontal="center"/>
    </xf>
    <xf numFmtId="0" fontId="6" fillId="2" borderId="0" xfId="0" applyFont="1" applyFill="1" applyAlignment="1"/>
    <xf numFmtId="0" fontId="6" fillId="0" borderId="0" xfId="0" applyFont="1" applyFill="1" applyAlignment="1">
      <alignment horizontal="left"/>
    </xf>
    <xf numFmtId="166" fontId="6" fillId="0" borderId="0" xfId="1" applyNumberFormat="1" applyFont="1" applyFill="1" applyAlignment="1">
      <alignment horizontal="center"/>
    </xf>
    <xf numFmtId="165" fontId="6" fillId="0" borderId="0" xfId="1" applyNumberFormat="1" applyFont="1" applyFill="1" applyAlignment="1">
      <alignment horizontal="center"/>
    </xf>
    <xf numFmtId="166" fontId="6" fillId="2" borderId="0" xfId="1" applyNumberFormat="1" applyFont="1" applyFill="1" applyAlignment="1">
      <alignment horizontal="center"/>
    </xf>
    <xf numFmtId="0" fontId="6" fillId="0" borderId="0" xfId="0" applyFont="1" applyFill="1"/>
    <xf numFmtId="0" fontId="4" fillId="0" borderId="0" xfId="0" applyFont="1"/>
    <xf numFmtId="0" fontId="4" fillId="0" borderId="0" xfId="0" applyFont="1" applyAlignment="1">
      <alignment vertical="center"/>
    </xf>
    <xf numFmtId="0" fontId="8" fillId="0" borderId="0" xfId="0" applyFont="1" applyAlignment="1">
      <alignment horizontal="center"/>
    </xf>
    <xf numFmtId="0" fontId="5" fillId="3" borderId="1" xfId="0" applyFont="1" applyFill="1" applyBorder="1" applyAlignment="1">
      <alignment horizontal="center" vertical="center"/>
    </xf>
    <xf numFmtId="0" fontId="5" fillId="3" borderId="1" xfId="1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68" fontId="8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/>
    </xf>
    <xf numFmtId="0" fontId="13" fillId="0" borderId="0" xfId="0" applyFont="1" applyFill="1"/>
    <xf numFmtId="167" fontId="13" fillId="0" borderId="0" xfId="0" applyNumberFormat="1" applyFont="1" applyFill="1" applyAlignment="1">
      <alignment horizontal="center"/>
    </xf>
    <xf numFmtId="165" fontId="13" fillId="0" borderId="0" xfId="0" applyNumberFormat="1" applyFont="1" applyFill="1" applyAlignment="1">
      <alignment horizontal="center"/>
    </xf>
    <xf numFmtId="0" fontId="13" fillId="0" borderId="0" xfId="0" applyFont="1" applyFill="1" applyAlignment="1">
      <alignment horizontal="center"/>
    </xf>
    <xf numFmtId="0" fontId="14" fillId="0" borderId="0" xfId="0" applyFont="1" applyFill="1" applyAlignment="1"/>
    <xf numFmtId="0" fontId="13" fillId="0" borderId="0" xfId="0" applyFont="1" applyFill="1" applyAlignment="1">
      <alignment horizontal="left"/>
    </xf>
    <xf numFmtId="0" fontId="14" fillId="0" borderId="0" xfId="0" applyFont="1" applyFill="1"/>
    <xf numFmtId="167" fontId="4" fillId="0" borderId="0" xfId="0" applyNumberFormat="1" applyFont="1" applyFill="1" applyAlignment="1">
      <alignment horizontal="center"/>
    </xf>
    <xf numFmtId="165" fontId="4" fillId="0" borderId="0" xfId="0" applyNumberFormat="1" applyFont="1" applyFill="1" applyAlignment="1">
      <alignment horizontal="center"/>
    </xf>
    <xf numFmtId="0" fontId="4" fillId="2" borderId="0" xfId="0" applyFont="1" applyFill="1"/>
    <xf numFmtId="166" fontId="13" fillId="0" borderId="0" xfId="1" applyNumberFormat="1" applyFont="1" applyFill="1" applyAlignment="1">
      <alignment horizontal="center"/>
    </xf>
    <xf numFmtId="169" fontId="13" fillId="0" borderId="0" xfId="1" applyNumberFormat="1" applyFont="1" applyFill="1" applyAlignment="1">
      <alignment horizontal="center"/>
    </xf>
    <xf numFmtId="0" fontId="13" fillId="0" borderId="0" xfId="0" applyFont="1" applyFill="1" applyAlignment="1">
      <alignment horizontal="right"/>
    </xf>
    <xf numFmtId="166" fontId="13" fillId="0" borderId="0" xfId="1" applyNumberFormat="1" applyFont="1" applyFill="1"/>
    <xf numFmtId="0" fontId="19" fillId="0" borderId="0" xfId="0" applyFont="1" applyFill="1" applyBorder="1" applyAlignment="1">
      <alignment horizontal="center"/>
    </xf>
    <xf numFmtId="3" fontId="13" fillId="0" borderId="0" xfId="0" applyNumberFormat="1" applyFont="1" applyFill="1"/>
    <xf numFmtId="0" fontId="20" fillId="0" borderId="0" xfId="0" applyFont="1" applyFill="1" applyAlignment="1">
      <alignment vertical="center"/>
    </xf>
    <xf numFmtId="0" fontId="1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/>
    </xf>
    <xf numFmtId="3" fontId="13" fillId="0" borderId="0" xfId="0" applyNumberFormat="1" applyFont="1" applyFill="1" applyAlignment="1">
      <alignment horizontal="center"/>
    </xf>
    <xf numFmtId="0" fontId="13" fillId="0" borderId="0" xfId="0" applyFont="1" applyFill="1" applyAlignment="1">
      <alignment horizontal="center"/>
    </xf>
    <xf numFmtId="0" fontId="20" fillId="0" borderId="1" xfId="0" quotePrefix="1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left" vertical="center" wrapText="1"/>
    </xf>
    <xf numFmtId="165" fontId="20" fillId="0" borderId="1" xfId="1" applyFont="1" applyFill="1" applyBorder="1" applyAlignment="1">
      <alignment horizontal="center" vertical="center" wrapText="1"/>
    </xf>
    <xf numFmtId="169" fontId="20" fillId="0" borderId="1" xfId="1" applyNumberFormat="1" applyFont="1" applyFill="1" applyBorder="1" applyAlignment="1">
      <alignment horizontal="center" vertical="center" wrapText="1"/>
    </xf>
    <xf numFmtId="166" fontId="20" fillId="0" borderId="1" xfId="1" applyNumberFormat="1" applyFont="1" applyFill="1" applyBorder="1" applyAlignment="1">
      <alignment horizontal="center" vertical="center" wrapText="1"/>
    </xf>
    <xf numFmtId="3" fontId="20" fillId="0" borderId="1" xfId="1" applyNumberFormat="1" applyFont="1" applyFill="1" applyBorder="1" applyAlignment="1">
      <alignment horizontal="right" vertical="center" wrapText="1"/>
    </xf>
    <xf numFmtId="167" fontId="20" fillId="0" borderId="1" xfId="0" quotePrefix="1" applyNumberFormat="1" applyFont="1" applyFill="1" applyBorder="1" applyAlignment="1">
      <alignment horizontal="center" vertical="center"/>
    </xf>
    <xf numFmtId="0" fontId="20" fillId="0" borderId="1" xfId="0" applyFont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166" fontId="4" fillId="0" borderId="0" xfId="1" applyNumberFormat="1" applyFont="1" applyFill="1" applyAlignment="1">
      <alignment horizontal="right"/>
    </xf>
    <xf numFmtId="166" fontId="6" fillId="0" borderId="0" xfId="1" applyNumberFormat="1" applyFont="1" applyFill="1" applyAlignment="1">
      <alignment horizontal="right"/>
    </xf>
    <xf numFmtId="3" fontId="8" fillId="0" borderId="0" xfId="0" applyNumberFormat="1" applyFont="1" applyFill="1" applyBorder="1" applyAlignment="1">
      <alignment vertical="center"/>
    </xf>
    <xf numFmtId="1" fontId="13" fillId="0" borderId="0" xfId="0" applyNumberFormat="1" applyFont="1" applyFill="1" applyAlignment="1"/>
    <xf numFmtId="166" fontId="14" fillId="0" borderId="0" xfId="1" applyNumberFormat="1" applyFont="1" applyFill="1" applyAlignment="1"/>
    <xf numFmtId="166" fontId="13" fillId="0" borderId="0" xfId="1" applyNumberFormat="1" applyFont="1" applyFill="1" applyAlignment="1"/>
    <xf numFmtId="166" fontId="4" fillId="0" borderId="0" xfId="0" applyNumberFormat="1" applyFont="1" applyFill="1"/>
    <xf numFmtId="166" fontId="8" fillId="0" borderId="0" xfId="1" applyNumberFormat="1" applyFont="1" applyFill="1" applyBorder="1" applyAlignment="1">
      <alignment vertical="center"/>
    </xf>
    <xf numFmtId="3" fontId="13" fillId="0" borderId="0" xfId="0" applyNumberFormat="1" applyFont="1" applyFill="1" applyAlignment="1"/>
    <xf numFmtId="166" fontId="13" fillId="0" borderId="0" xfId="0" applyNumberFormat="1" applyFont="1" applyFill="1" applyAlignment="1"/>
    <xf numFmtId="169" fontId="10" fillId="0" borderId="1" xfId="3" applyNumberFormat="1" applyFont="1" applyBorder="1" applyAlignment="1">
      <alignment horizontal="center" vertical="center"/>
    </xf>
    <xf numFmtId="0" fontId="4" fillId="0" borderId="0" xfId="0" applyFont="1" applyFill="1" applyAlignment="1"/>
    <xf numFmtId="0" fontId="6" fillId="0" borderId="0" xfId="0" applyFont="1" applyFill="1" applyAlignment="1"/>
    <xf numFmtId="167" fontId="20" fillId="0" borderId="1" xfId="0" applyNumberFormat="1" applyFont="1" applyFill="1" applyBorder="1" applyAlignment="1">
      <alignment horizontal="center" vertical="center"/>
    </xf>
    <xf numFmtId="3" fontId="11" fillId="0" borderId="1" xfId="0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left"/>
    </xf>
    <xf numFmtId="166" fontId="13" fillId="0" borderId="0" xfId="1" applyNumberFormat="1" applyFont="1" applyFill="1" applyBorder="1" applyAlignment="1">
      <alignment horizontal="center"/>
    </xf>
    <xf numFmtId="169" fontId="12" fillId="0" borderId="0" xfId="1" applyNumberFormat="1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/>
    </xf>
    <xf numFmtId="0" fontId="13" fillId="0" borderId="0" xfId="0" applyFont="1" applyFill="1" applyBorder="1" applyAlignment="1">
      <alignment horizontal="right"/>
    </xf>
    <xf numFmtId="166" fontId="13" fillId="0" borderId="0" xfId="1" applyNumberFormat="1" applyFont="1" applyFill="1" applyBorder="1"/>
    <xf numFmtId="0" fontId="13" fillId="0" borderId="0" xfId="0" applyFont="1" applyFill="1" applyBorder="1"/>
    <xf numFmtId="0" fontId="19" fillId="0" borderId="0" xfId="0" applyFont="1" applyFill="1" applyBorder="1" applyAlignment="1"/>
    <xf numFmtId="0" fontId="14" fillId="0" borderId="0" xfId="0" applyFont="1" applyFill="1" applyBorder="1" applyAlignment="1"/>
    <xf numFmtId="0" fontId="13" fillId="0" borderId="0" xfId="0" applyFont="1" applyFill="1" applyAlignment="1"/>
    <xf numFmtId="166" fontId="14" fillId="0" borderId="0" xfId="1" applyNumberFormat="1" applyFont="1" applyFill="1" applyBorder="1" applyAlignment="1"/>
    <xf numFmtId="166" fontId="13" fillId="0" borderId="0" xfId="0" applyNumberFormat="1" applyFont="1" applyFill="1" applyAlignment="1">
      <alignment horizontal="center"/>
    </xf>
    <xf numFmtId="166" fontId="14" fillId="0" borderId="0" xfId="1" applyNumberFormat="1" applyFont="1" applyFill="1" applyBorder="1" applyAlignment="1">
      <alignment horizontal="center" vertical="center" wrapText="1"/>
    </xf>
    <xf numFmtId="3" fontId="21" fillId="0" borderId="0" xfId="0" applyNumberFormat="1" applyFont="1" applyFill="1" applyAlignment="1"/>
    <xf numFmtId="166" fontId="13" fillId="0" borderId="0" xfId="0" applyNumberFormat="1" applyFont="1" applyFill="1"/>
    <xf numFmtId="0" fontId="20" fillId="0" borderId="4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0" fontId="22" fillId="0" borderId="0" xfId="0" applyFont="1" applyFill="1" applyAlignment="1">
      <alignment horizontal="center" vertical="center"/>
    </xf>
    <xf numFmtId="0" fontId="20" fillId="0" borderId="1" xfId="0" applyNumberFormat="1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right" vertical="center"/>
    </xf>
    <xf numFmtId="0" fontId="20" fillId="0" borderId="1" xfId="1" applyNumberFormat="1" applyFont="1" applyFill="1" applyBorder="1" applyAlignment="1">
      <alignment horizontal="center" vertical="center"/>
    </xf>
    <xf numFmtId="166" fontId="20" fillId="0" borderId="1" xfId="1" applyNumberFormat="1" applyFont="1" applyFill="1" applyBorder="1" applyAlignment="1">
      <alignment horizontal="center" vertical="center"/>
    </xf>
    <xf numFmtId="166" fontId="20" fillId="0" borderId="1" xfId="0" applyNumberFormat="1" applyFont="1" applyFill="1" applyBorder="1" applyAlignment="1">
      <alignment horizontal="center" vertical="center"/>
    </xf>
    <xf numFmtId="0" fontId="20" fillId="0" borderId="3" xfId="0" applyFont="1" applyBorder="1" applyAlignment="1">
      <alignment vertical="center" wrapText="1"/>
    </xf>
    <xf numFmtId="166" fontId="10" fillId="0" borderId="1" xfId="4" applyNumberFormat="1" applyFont="1" applyBorder="1" applyAlignment="1">
      <alignment horizontal="center" vertical="center" wrapText="1"/>
    </xf>
    <xf numFmtId="3" fontId="11" fillId="0" borderId="1" xfId="0" applyNumberFormat="1" applyFont="1" applyFill="1" applyBorder="1" applyAlignment="1">
      <alignment horizontal="right" vertical="center" wrapText="1"/>
    </xf>
    <xf numFmtId="166" fontId="14" fillId="0" borderId="0" xfId="1" quotePrefix="1" applyNumberFormat="1" applyFont="1" applyFill="1" applyAlignment="1"/>
    <xf numFmtId="0" fontId="8" fillId="0" borderId="1" xfId="0" applyFont="1" applyFill="1" applyBorder="1" applyAlignment="1">
      <alignment vertical="center"/>
    </xf>
    <xf numFmtId="166" fontId="11" fillId="0" borderId="1" xfId="1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/>
    <xf numFmtId="166" fontId="14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/>
    </xf>
    <xf numFmtId="166" fontId="14" fillId="0" borderId="1" xfId="0" applyNumberFormat="1" applyFont="1" applyFill="1" applyBorder="1" applyAlignment="1">
      <alignment vertical="center"/>
    </xf>
    <xf numFmtId="166" fontId="11" fillId="0" borderId="1" xfId="0" applyNumberFormat="1" applyFont="1" applyFill="1" applyBorder="1" applyAlignment="1">
      <alignment horizontal="right" vertical="center"/>
    </xf>
    <xf numFmtId="3" fontId="13" fillId="0" borderId="0" xfId="0" applyNumberFormat="1" applyFont="1" applyFill="1" applyBorder="1" applyAlignment="1"/>
    <xf numFmtId="166" fontId="13" fillId="0" borderId="0" xfId="1" applyNumberFormat="1" applyFont="1" applyFill="1" applyBorder="1" applyAlignment="1"/>
    <xf numFmtId="0" fontId="11" fillId="0" borderId="0" xfId="0" applyFont="1" applyAlignment="1">
      <alignment horizontal="center"/>
    </xf>
    <xf numFmtId="169" fontId="20" fillId="0" borderId="1" xfId="3" applyNumberFormat="1" applyFont="1" applyBorder="1" applyAlignment="1">
      <alignment horizontal="center" vertical="center"/>
    </xf>
    <xf numFmtId="0" fontId="5" fillId="3" borderId="1" xfId="0" applyFont="1" applyFill="1" applyBorder="1" applyAlignment="1">
      <alignment vertical="center"/>
    </xf>
    <xf numFmtId="168" fontId="8" fillId="0" borderId="0" xfId="0" applyNumberFormat="1" applyFont="1" applyFill="1" applyBorder="1" applyAlignment="1">
      <alignment vertical="center" wrapText="1"/>
    </xf>
    <xf numFmtId="168" fontId="13" fillId="0" borderId="0" xfId="0" applyNumberFormat="1" applyFont="1" applyFill="1" applyAlignment="1">
      <alignment horizontal="center"/>
    </xf>
    <xf numFmtId="168" fontId="11" fillId="0" borderId="1" xfId="0" applyNumberFormat="1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/>
    </xf>
    <xf numFmtId="166" fontId="20" fillId="0" borderId="1" xfId="1" applyNumberFormat="1" applyFont="1" applyFill="1" applyBorder="1" applyAlignment="1">
      <alignment horizontal="right" vertical="center"/>
    </xf>
    <xf numFmtId="166" fontId="5" fillId="3" borderId="1" xfId="1" applyNumberFormat="1" applyFont="1" applyFill="1" applyBorder="1" applyAlignment="1">
      <alignment horizontal="right" vertical="center"/>
    </xf>
    <xf numFmtId="166" fontId="8" fillId="0" borderId="0" xfId="1" applyNumberFormat="1" applyFont="1" applyFill="1" applyBorder="1" applyAlignment="1">
      <alignment horizontal="right" vertical="center" wrapText="1"/>
    </xf>
    <xf numFmtId="166" fontId="19" fillId="0" borderId="0" xfId="1" applyNumberFormat="1" applyFont="1" applyFill="1" applyBorder="1" applyAlignment="1">
      <alignment horizontal="right"/>
    </xf>
    <xf numFmtId="166" fontId="14" fillId="0" borderId="0" xfId="1" applyNumberFormat="1" applyFont="1" applyFill="1" applyAlignment="1">
      <alignment horizontal="right"/>
    </xf>
    <xf numFmtId="166" fontId="13" fillId="0" borderId="0" xfId="1" applyNumberFormat="1" applyFont="1" applyFill="1" applyAlignment="1">
      <alignment horizontal="right"/>
    </xf>
    <xf numFmtId="166" fontId="20" fillId="0" borderId="0" xfId="1" applyNumberFormat="1" applyFont="1" applyFill="1" applyBorder="1" applyAlignment="1">
      <alignment horizontal="right" vertical="center"/>
    </xf>
    <xf numFmtId="0" fontId="20" fillId="0" borderId="0" xfId="0" applyFont="1" applyFill="1" applyBorder="1" applyAlignment="1">
      <alignment horizontal="center" vertical="center"/>
    </xf>
    <xf numFmtId="166" fontId="20" fillId="0" borderId="0" xfId="1" applyNumberFormat="1" applyFont="1" applyFill="1" applyBorder="1" applyAlignment="1">
      <alignment horizontal="center" vertical="center"/>
    </xf>
    <xf numFmtId="3" fontId="20" fillId="0" borderId="0" xfId="1" applyNumberFormat="1" applyFont="1" applyFill="1" applyBorder="1" applyAlignment="1">
      <alignment horizontal="right" vertical="center" wrapText="1"/>
    </xf>
    <xf numFmtId="166" fontId="20" fillId="0" borderId="0" xfId="1" applyNumberFormat="1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20" fillId="0" borderId="0" xfId="0" applyFont="1" applyFill="1" applyBorder="1" applyAlignment="1">
      <alignment horizontal="right" vertical="center"/>
    </xf>
    <xf numFmtId="0" fontId="20" fillId="0" borderId="1" xfId="0" applyFont="1" applyFill="1" applyBorder="1" applyAlignment="1">
      <alignment horizontal="center" vertical="center"/>
    </xf>
    <xf numFmtId="0" fontId="24" fillId="3" borderId="1" xfId="0" applyFont="1" applyFill="1" applyBorder="1" applyAlignment="1">
      <alignment vertical="center"/>
    </xf>
    <xf numFmtId="169" fontId="20" fillId="0" borderId="1" xfId="0" applyNumberFormat="1" applyFont="1" applyFill="1" applyBorder="1" applyAlignment="1">
      <alignment vertical="center"/>
    </xf>
    <xf numFmtId="166" fontId="11" fillId="0" borderId="1" xfId="1" applyNumberFormat="1" applyFont="1" applyFill="1" applyBorder="1" applyAlignment="1">
      <alignment horizontal="right" vertical="center"/>
    </xf>
    <xf numFmtId="166" fontId="10" fillId="0" borderId="1" xfId="1" applyNumberFormat="1" applyFont="1" applyFill="1" applyBorder="1" applyAlignment="1">
      <alignment horizontal="right" vertical="center"/>
    </xf>
    <xf numFmtId="0" fontId="14" fillId="0" borderId="5" xfId="0" applyFont="1" applyFill="1" applyBorder="1" applyAlignment="1">
      <alignment horizontal="left" vertical="center"/>
    </xf>
    <xf numFmtId="0" fontId="14" fillId="0" borderId="6" xfId="0" applyFont="1" applyFill="1" applyBorder="1" applyAlignment="1">
      <alignment horizontal="left" vertical="center"/>
    </xf>
    <xf numFmtId="0" fontId="4" fillId="0" borderId="0" xfId="0" applyFont="1" applyFill="1" applyAlignment="1">
      <alignment horizontal="center"/>
    </xf>
    <xf numFmtId="3" fontId="8" fillId="0" borderId="3" xfId="0" applyNumberFormat="1" applyFont="1" applyFill="1" applyBorder="1" applyAlignment="1">
      <alignment horizontal="center" vertical="center" wrapText="1"/>
    </xf>
    <xf numFmtId="3" fontId="8" fillId="0" borderId="7" xfId="0" applyNumberFormat="1" applyFont="1" applyFill="1" applyBorder="1" applyAlignment="1">
      <alignment horizontal="center" vertical="center" wrapText="1"/>
    </xf>
    <xf numFmtId="3" fontId="8" fillId="0" borderId="8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166" fontId="6" fillId="0" borderId="0" xfId="1" applyNumberFormat="1" applyFont="1" applyAlignment="1">
      <alignment horizontal="center"/>
    </xf>
    <xf numFmtId="3" fontId="8" fillId="0" borderId="3" xfId="0" applyNumberFormat="1" applyFont="1" applyFill="1" applyBorder="1" applyAlignment="1">
      <alignment vertical="center" wrapText="1"/>
    </xf>
    <xf numFmtId="3" fontId="8" fillId="0" borderId="7" xfId="0" applyNumberFormat="1" applyFont="1" applyFill="1" applyBorder="1" applyAlignment="1">
      <alignment vertical="center" wrapText="1"/>
    </xf>
    <xf numFmtId="3" fontId="8" fillId="0" borderId="8" xfId="0" applyNumberFormat="1" applyFont="1" applyFill="1" applyBorder="1" applyAlignment="1">
      <alignment vertical="center" wrapText="1"/>
    </xf>
    <xf numFmtId="0" fontId="23" fillId="0" borderId="0" xfId="0" applyFont="1" applyAlignment="1">
      <alignment horizontal="center"/>
    </xf>
    <xf numFmtId="3" fontId="11" fillId="0" borderId="4" xfId="0" applyNumberFormat="1" applyFont="1" applyFill="1" applyBorder="1" applyAlignment="1">
      <alignment horizontal="center" vertical="center" wrapText="1"/>
    </xf>
    <xf numFmtId="3" fontId="11" fillId="0" borderId="5" xfId="0" applyNumberFormat="1" applyFont="1" applyFill="1" applyBorder="1" applyAlignment="1">
      <alignment horizontal="center" vertical="center" wrapText="1"/>
    </xf>
    <xf numFmtId="3" fontId="11" fillId="0" borderId="6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7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8" fillId="0" borderId="2" xfId="0" applyFont="1" applyBorder="1" applyAlignment="1">
      <alignment horizontal="left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center"/>
    </xf>
    <xf numFmtId="165" fontId="8" fillId="0" borderId="3" xfId="0" applyNumberFormat="1" applyFont="1" applyFill="1" applyBorder="1" applyAlignment="1">
      <alignment horizontal="center" vertical="center" wrapText="1"/>
    </xf>
    <xf numFmtId="165" fontId="8" fillId="0" borderId="8" xfId="0" applyNumberFormat="1" applyFont="1" applyFill="1" applyBorder="1" applyAlignment="1">
      <alignment horizontal="center" vertical="center" wrapText="1"/>
    </xf>
    <xf numFmtId="166" fontId="8" fillId="0" borderId="3" xfId="1" applyNumberFormat="1" applyFont="1" applyFill="1" applyBorder="1" applyAlignment="1">
      <alignment horizontal="center" vertical="center" wrapText="1"/>
    </xf>
    <xf numFmtId="166" fontId="8" fillId="0" borderId="7" xfId="1" applyNumberFormat="1" applyFont="1" applyFill="1" applyBorder="1" applyAlignment="1">
      <alignment horizontal="center" vertical="center" wrapText="1"/>
    </xf>
    <xf numFmtId="166" fontId="8" fillId="0" borderId="8" xfId="1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68" fontId="13" fillId="0" borderId="0" xfId="0" applyNumberFormat="1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/>
    </xf>
    <xf numFmtId="0" fontId="13" fillId="0" borderId="4" xfId="0" applyFont="1" applyFill="1" applyBorder="1" applyAlignment="1">
      <alignment horizontal="left" vertical="center"/>
    </xf>
    <xf numFmtId="0" fontId="13" fillId="0" borderId="5" xfId="0" applyFont="1" applyFill="1" applyBorder="1" applyAlignment="1">
      <alignment horizontal="left" vertical="center"/>
    </xf>
    <xf numFmtId="0" fontId="13" fillId="0" borderId="6" xfId="0" applyFont="1" applyFill="1" applyBorder="1" applyAlignment="1">
      <alignment horizontal="left" vertical="center"/>
    </xf>
    <xf numFmtId="3" fontId="13" fillId="0" borderId="0" xfId="0" applyNumberFormat="1" applyFont="1" applyFill="1" applyAlignment="1">
      <alignment horizontal="center"/>
    </xf>
    <xf numFmtId="0" fontId="13" fillId="0" borderId="0" xfId="0" applyFont="1" applyFill="1" applyAlignment="1">
      <alignment horizontal="center"/>
    </xf>
    <xf numFmtId="0" fontId="24" fillId="3" borderId="1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</cellXfs>
  <cellStyles count="40">
    <cellStyle name="Comma" xfId="1" builtinId="3"/>
    <cellStyle name="Comma [0] 2" xfId="3" xr:uid="{00000000-0005-0000-0000-000001000000}"/>
    <cellStyle name="Comma [0] 3" xfId="6" xr:uid="{00000000-0005-0000-0000-000002000000}"/>
    <cellStyle name="Comma 10" xfId="36" xr:uid="{00000000-0005-0000-0000-000003000000}"/>
    <cellStyle name="Comma 11" xfId="35" xr:uid="{00000000-0005-0000-0000-000004000000}"/>
    <cellStyle name="Comma 12" xfId="38" xr:uid="{00000000-0005-0000-0000-000005000000}"/>
    <cellStyle name="Comma 13" xfId="39" xr:uid="{00000000-0005-0000-0000-000006000000}"/>
    <cellStyle name="Comma 14" xfId="37" xr:uid="{00000000-0005-0000-0000-000007000000}"/>
    <cellStyle name="Comma 2" xfId="4" xr:uid="{00000000-0005-0000-0000-000008000000}"/>
    <cellStyle name="Comma 2 2" xfId="7" xr:uid="{00000000-0005-0000-0000-000009000000}"/>
    <cellStyle name="Comma 3" xfId="8" xr:uid="{00000000-0005-0000-0000-00000A000000}"/>
    <cellStyle name="Comma 3 2" xfId="32" xr:uid="{00000000-0005-0000-0000-00000B000000}"/>
    <cellStyle name="Comma 4" xfId="9" xr:uid="{00000000-0005-0000-0000-00000C000000}"/>
    <cellStyle name="Comma 4 2" xfId="29" xr:uid="{00000000-0005-0000-0000-00000D000000}"/>
    <cellStyle name="Comma 5" xfId="10" xr:uid="{00000000-0005-0000-0000-00000E000000}"/>
    <cellStyle name="Comma 6" xfId="11" xr:uid="{00000000-0005-0000-0000-00000F000000}"/>
    <cellStyle name="Comma 6 2" xfId="25" xr:uid="{00000000-0005-0000-0000-000010000000}"/>
    <cellStyle name="Comma 7" xfId="12" xr:uid="{00000000-0005-0000-0000-000011000000}"/>
    <cellStyle name="Comma 8" xfId="13" xr:uid="{00000000-0005-0000-0000-000012000000}"/>
    <cellStyle name="Comma 9" xfId="33" xr:uid="{00000000-0005-0000-0000-000013000000}"/>
    <cellStyle name="Normal" xfId="0" builtinId="0"/>
    <cellStyle name="Normal 2" xfId="5" xr:uid="{00000000-0005-0000-0000-000015000000}"/>
    <cellStyle name="Normal 2 2" xfId="14" xr:uid="{00000000-0005-0000-0000-000016000000}"/>
    <cellStyle name="Normal 2 2 2" xfId="26" xr:uid="{00000000-0005-0000-0000-000017000000}"/>
    <cellStyle name="Normal 2 3" xfId="15" xr:uid="{00000000-0005-0000-0000-000018000000}"/>
    <cellStyle name="Normal 2 3 2" xfId="16" xr:uid="{00000000-0005-0000-0000-000019000000}"/>
    <cellStyle name="Normal 2 4" xfId="31" xr:uid="{00000000-0005-0000-0000-00001A000000}"/>
    <cellStyle name="Normal 3" xfId="2" xr:uid="{00000000-0005-0000-0000-00001B000000}"/>
    <cellStyle name="Normal 3 2" xfId="17" xr:uid="{00000000-0005-0000-0000-00001C000000}"/>
    <cellStyle name="Normal 3 3" xfId="27" xr:uid="{00000000-0005-0000-0000-00001D000000}"/>
    <cellStyle name="Normal 33" xfId="18" xr:uid="{00000000-0005-0000-0000-00001E000000}"/>
    <cellStyle name="Normal 34" xfId="19" xr:uid="{00000000-0005-0000-0000-00001F000000}"/>
    <cellStyle name="Normal 35" xfId="20" xr:uid="{00000000-0005-0000-0000-000020000000}"/>
    <cellStyle name="Normal 4" xfId="21" xr:uid="{00000000-0005-0000-0000-000021000000}"/>
    <cellStyle name="Normal 4 2" xfId="22" xr:uid="{00000000-0005-0000-0000-000022000000}"/>
    <cellStyle name="Normal 4 2 2" xfId="28" xr:uid="{00000000-0005-0000-0000-000023000000}"/>
    <cellStyle name="Normal 5" xfId="23" xr:uid="{00000000-0005-0000-0000-000024000000}"/>
    <cellStyle name="Normal 5 2" xfId="34" xr:uid="{00000000-0005-0000-0000-000025000000}"/>
    <cellStyle name="Normal 5 3" xfId="30" xr:uid="{00000000-0005-0000-0000-000026000000}"/>
    <cellStyle name="Normal 7" xfId="24" xr:uid="{00000000-0005-0000-0000-000027000000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1191916</xdr:colOff>
      <xdr:row>2</xdr:row>
      <xdr:rowOff>193193</xdr:rowOff>
    </xdr:from>
    <xdr:to>
      <xdr:col>3</xdr:col>
      <xdr:colOff>1330227</xdr:colOff>
      <xdr:row>2</xdr:row>
      <xdr:rowOff>193658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 flipV="1">
          <a:off x="1793049" y="565726"/>
          <a:ext cx="1484511" cy="46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96345</xdr:colOff>
      <xdr:row>2</xdr:row>
      <xdr:rowOff>197893</xdr:rowOff>
    </xdr:from>
    <xdr:to>
      <xdr:col>17</xdr:col>
      <xdr:colOff>676275</xdr:colOff>
      <xdr:row>2</xdr:row>
      <xdr:rowOff>197893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7983045" y="569368"/>
          <a:ext cx="188485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CT%20Xu&#226;n%20Qu&#7871;%20-%20long%20Kh&#225;nh%202656%20D&#7921;%20th&#7843;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4 NDP"/>
      <sheetName val="15NĐP"/>
      <sheetName val="27"/>
      <sheetName val="28"/>
      <sheetName val="29"/>
      <sheetName val="30"/>
      <sheetName val="Sheet1"/>
      <sheetName val="Sheet2"/>
      <sheetName val="29 (2)"/>
      <sheetName val="30 (2)"/>
    </sheetNames>
    <sheetDataSet>
      <sheetData sheetId="0">
        <row r="12">
          <cell r="I12">
            <v>2108632500</v>
          </cell>
        </row>
        <row r="15">
          <cell r="I15">
            <v>299542863</v>
          </cell>
        </row>
        <row r="36">
          <cell r="I36">
            <v>1710000</v>
          </cell>
        </row>
        <row r="37">
          <cell r="I37">
            <v>1171462500</v>
          </cell>
        </row>
        <row r="39">
          <cell r="I39">
            <v>20000000</v>
          </cell>
        </row>
      </sheetData>
      <sheetData sheetId="1">
        <row r="12">
          <cell r="I12">
            <v>1206588500</v>
          </cell>
        </row>
        <row r="14">
          <cell r="I14">
            <v>149610905</v>
          </cell>
        </row>
        <row r="35">
          <cell r="I35">
            <v>1710000</v>
          </cell>
        </row>
        <row r="36">
          <cell r="I36">
            <v>607230000</v>
          </cell>
        </row>
        <row r="38">
          <cell r="I38">
            <v>20000000</v>
          </cell>
        </row>
      </sheetData>
      <sheetData sheetId="2">
        <row r="12">
          <cell r="I12">
            <v>741711250</v>
          </cell>
        </row>
        <row r="15">
          <cell r="I15">
            <v>262096788</v>
          </cell>
        </row>
        <row r="32">
          <cell r="I32">
            <v>168539358</v>
          </cell>
        </row>
        <row r="64">
          <cell r="I64">
            <v>855000</v>
          </cell>
        </row>
        <row r="65">
          <cell r="I65">
            <v>601387500</v>
          </cell>
        </row>
        <row r="67">
          <cell r="I67">
            <v>20000000</v>
          </cell>
        </row>
      </sheetData>
      <sheetData sheetId="3">
        <row r="12">
          <cell r="I12">
            <v>1333899950</v>
          </cell>
        </row>
        <row r="15">
          <cell r="I15">
            <v>15035996.48</v>
          </cell>
        </row>
        <row r="26">
          <cell r="I26">
            <v>628787023</v>
          </cell>
        </row>
        <row r="52">
          <cell r="I52">
            <v>1710000</v>
          </cell>
        </row>
        <row r="53">
          <cell r="I53">
            <v>1081540500</v>
          </cell>
        </row>
        <row r="55">
          <cell r="I55">
            <v>20000000</v>
          </cell>
        </row>
      </sheetData>
      <sheetData sheetId="4">
        <row r="12">
          <cell r="I12">
            <v>283743000</v>
          </cell>
        </row>
        <row r="15">
          <cell r="I15">
            <v>3458000</v>
          </cell>
        </row>
        <row r="19">
          <cell r="I19">
            <v>274637555</v>
          </cell>
        </row>
        <row r="42">
          <cell r="I42">
            <v>855000</v>
          </cell>
        </row>
        <row r="43">
          <cell r="I43">
            <v>157635000</v>
          </cell>
        </row>
        <row r="45">
          <cell r="I45">
            <v>20000000</v>
          </cell>
        </row>
      </sheetData>
      <sheetData sheetId="5">
        <row r="12">
          <cell r="I12">
            <v>315090000</v>
          </cell>
        </row>
        <row r="15">
          <cell r="I15">
            <v>252000</v>
          </cell>
        </row>
        <row r="17">
          <cell r="I17">
            <v>274357020</v>
          </cell>
        </row>
        <row r="39">
          <cell r="I39">
            <v>855000</v>
          </cell>
        </row>
        <row r="40">
          <cell r="I40">
            <v>175050000</v>
          </cell>
        </row>
        <row r="42">
          <cell r="I42">
            <v>20000000</v>
          </cell>
        </row>
      </sheetData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V98"/>
  <sheetViews>
    <sheetView tabSelected="1" topLeftCell="A13" zoomScale="90" zoomScaleNormal="90" workbookViewId="0">
      <pane xSplit="1" topLeftCell="B1" activePane="topRight" state="frozen"/>
      <selection pane="topRight" activeCell="D20" sqref="D20"/>
    </sheetView>
  </sheetViews>
  <sheetFormatPr defaultColWidth="9.109375" defaultRowHeight="15.6" x14ac:dyDescent="0.3"/>
  <cols>
    <col min="1" max="1" width="3.77734375" style="9" customWidth="1"/>
    <col min="2" max="2" width="4.88671875" style="38" customWidth="1"/>
    <col min="3" max="3" width="18.33203125" style="2" customWidth="1"/>
    <col min="4" max="4" width="21.44140625" style="2" customWidth="1"/>
    <col min="5" max="5" width="9.5546875" style="133" customWidth="1"/>
    <col min="6" max="6" width="8.5546875" style="39" customWidth="1"/>
    <col min="7" max="7" width="6.88671875" style="1" customWidth="1"/>
    <col min="8" max="8" width="5.21875" style="1" customWidth="1"/>
    <col min="9" max="9" width="5.109375" style="1" customWidth="1"/>
    <col min="10" max="10" width="7.21875" style="49" customWidth="1"/>
    <col min="11" max="11" width="8.5546875" style="1" customWidth="1"/>
    <col min="12" max="12" width="7.88671875" style="74" customWidth="1"/>
    <col min="13" max="13" width="14.21875" style="40" customWidth="1"/>
    <col min="14" max="14" width="12.6640625" style="9" customWidth="1"/>
    <col min="15" max="15" width="12.44140625" style="63" customWidth="1"/>
    <col min="16" max="16" width="0.77734375" style="9" hidden="1" customWidth="1"/>
    <col min="17" max="17" width="11" style="9" customWidth="1"/>
    <col min="18" max="18" width="14.44140625" style="9" customWidth="1"/>
    <col min="19" max="19" width="11.88671875" style="9" customWidth="1"/>
    <col min="20" max="20" width="15" style="9" customWidth="1"/>
    <col min="21" max="21" width="10.21875" style="9" customWidth="1"/>
    <col min="22" max="22" width="20.6640625" style="9" customWidth="1"/>
    <col min="23" max="23" width="21.88671875" style="9" customWidth="1"/>
    <col min="24" max="24" width="12.88671875" style="9" customWidth="1"/>
    <col min="25" max="25" width="11.33203125" style="9" customWidth="1"/>
    <col min="26" max="26" width="11.77734375" style="9" customWidth="1"/>
    <col min="27" max="27" width="12.33203125" style="9" customWidth="1"/>
    <col min="28" max="16384" width="9.109375" style="9"/>
  </cols>
  <sheetData>
    <row r="1" spans="1:74" ht="14.25" customHeight="1" x14ac:dyDescent="0.3">
      <c r="A1" s="1"/>
      <c r="B1" s="1"/>
      <c r="E1" s="3"/>
      <c r="F1" s="4"/>
      <c r="M1" s="5"/>
      <c r="N1" s="6"/>
      <c r="P1" s="6"/>
      <c r="Q1" s="6"/>
      <c r="R1" s="6"/>
      <c r="S1" s="10"/>
      <c r="T1" s="10"/>
      <c r="U1" s="7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</row>
    <row r="2" spans="1:74" s="8" customFormat="1" x14ac:dyDescent="0.3">
      <c r="A2" s="142" t="s">
        <v>30</v>
      </c>
      <c r="B2" s="142"/>
      <c r="C2" s="142"/>
      <c r="D2" s="142"/>
      <c r="E2" s="142"/>
      <c r="F2" s="142"/>
      <c r="G2" s="142"/>
      <c r="H2" s="142"/>
      <c r="I2" s="142"/>
      <c r="J2" s="74"/>
      <c r="K2" s="74"/>
      <c r="L2" s="74"/>
      <c r="M2" s="11"/>
      <c r="N2" s="147" t="s">
        <v>0</v>
      </c>
      <c r="O2" s="147"/>
      <c r="P2" s="147"/>
      <c r="Q2" s="147"/>
      <c r="R2" s="147"/>
      <c r="S2" s="147"/>
      <c r="T2" s="147"/>
      <c r="U2" s="12"/>
    </row>
    <row r="3" spans="1:74" s="8" customFormat="1" x14ac:dyDescent="0.3">
      <c r="A3" s="146" t="s">
        <v>23</v>
      </c>
      <c r="B3" s="146"/>
      <c r="C3" s="146"/>
      <c r="D3" s="146"/>
      <c r="E3" s="146"/>
      <c r="F3" s="146"/>
      <c r="G3" s="146"/>
      <c r="H3" s="75"/>
      <c r="I3" s="75"/>
      <c r="J3" s="75"/>
      <c r="K3" s="75"/>
      <c r="L3" s="75"/>
      <c r="M3" s="14"/>
      <c r="N3" s="148" t="s">
        <v>1</v>
      </c>
      <c r="O3" s="148"/>
      <c r="P3" s="148"/>
      <c r="Q3" s="148"/>
      <c r="R3" s="148"/>
      <c r="S3" s="148"/>
      <c r="T3" s="148"/>
      <c r="U3" s="12"/>
    </row>
    <row r="4" spans="1:74" s="8" customFormat="1" x14ac:dyDescent="0.3">
      <c r="A4" s="13"/>
      <c r="B4" s="13"/>
      <c r="C4" s="15"/>
      <c r="D4" s="15"/>
      <c r="E4" s="16"/>
      <c r="F4" s="17"/>
      <c r="G4" s="13"/>
      <c r="H4" s="13"/>
      <c r="I4" s="13"/>
      <c r="J4" s="50"/>
      <c r="K4" s="13"/>
      <c r="L4" s="75"/>
      <c r="M4" s="18"/>
      <c r="N4" s="16"/>
      <c r="O4" s="64"/>
      <c r="P4" s="16"/>
      <c r="Q4" s="16"/>
      <c r="R4" s="16"/>
      <c r="S4" s="16"/>
      <c r="T4" s="13"/>
      <c r="U4" s="7"/>
    </row>
    <row r="5" spans="1:74" ht="17.399999999999999" x14ac:dyDescent="0.3">
      <c r="A5" s="159" t="s">
        <v>48</v>
      </c>
      <c r="B5" s="159"/>
      <c r="C5" s="159"/>
      <c r="D5" s="159"/>
      <c r="E5" s="159"/>
      <c r="F5" s="159"/>
      <c r="G5" s="159"/>
      <c r="H5" s="159"/>
      <c r="I5" s="159"/>
      <c r="J5" s="159"/>
      <c r="K5" s="159"/>
      <c r="L5" s="159"/>
      <c r="M5" s="159"/>
      <c r="N5" s="159"/>
      <c r="O5" s="159"/>
      <c r="P5" s="159"/>
      <c r="Q5" s="159"/>
      <c r="R5" s="159"/>
      <c r="S5" s="159"/>
      <c r="T5" s="159"/>
      <c r="U5" s="159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</row>
    <row r="6" spans="1:74" s="19" customFormat="1" ht="19.5" customHeight="1" x14ac:dyDescent="0.3">
      <c r="A6" s="160" t="s">
        <v>49</v>
      </c>
      <c r="B6" s="161"/>
      <c r="C6" s="161"/>
      <c r="D6" s="161"/>
      <c r="E6" s="161"/>
      <c r="F6" s="161"/>
      <c r="G6" s="161"/>
      <c r="H6" s="161"/>
      <c r="I6" s="161"/>
      <c r="J6" s="161"/>
      <c r="K6" s="161"/>
      <c r="L6" s="161"/>
      <c r="M6" s="161"/>
      <c r="N6" s="161"/>
      <c r="O6" s="161"/>
      <c r="P6" s="161"/>
      <c r="Q6" s="161"/>
      <c r="R6" s="161"/>
      <c r="S6" s="161"/>
      <c r="T6" s="161"/>
      <c r="U6" s="161"/>
    </row>
    <row r="7" spans="1:74" s="20" customFormat="1" ht="18" x14ac:dyDescent="0.35">
      <c r="A7" s="152" t="s">
        <v>36</v>
      </c>
      <c r="B7" s="152"/>
      <c r="C7" s="152"/>
      <c r="D7" s="152"/>
      <c r="E7" s="152"/>
      <c r="F7" s="152"/>
      <c r="G7" s="152"/>
      <c r="H7" s="152"/>
      <c r="I7" s="152"/>
      <c r="J7" s="152"/>
      <c r="K7" s="152"/>
      <c r="L7" s="152"/>
      <c r="M7" s="152"/>
      <c r="N7" s="152"/>
      <c r="O7" s="152"/>
      <c r="P7" s="152"/>
      <c r="Q7" s="152"/>
      <c r="R7" s="152"/>
      <c r="S7" s="152"/>
      <c r="T7" s="152"/>
      <c r="U7" s="152"/>
    </row>
    <row r="8" spans="1:74" s="21" customFormat="1" x14ac:dyDescent="0.25">
      <c r="A8" s="162"/>
      <c r="B8" s="162"/>
      <c r="C8" s="162"/>
      <c r="D8" s="162"/>
      <c r="E8" s="162"/>
      <c r="F8" s="162"/>
      <c r="G8" s="162"/>
      <c r="H8" s="162"/>
      <c r="I8" s="162"/>
      <c r="J8" s="162"/>
      <c r="K8" s="162"/>
      <c r="L8" s="162"/>
      <c r="M8" s="162"/>
      <c r="N8" s="162"/>
      <c r="O8" s="162"/>
      <c r="P8" s="162"/>
      <c r="Q8" s="162"/>
      <c r="R8" s="162"/>
      <c r="S8" s="162"/>
      <c r="T8" s="162"/>
    </row>
    <row r="9" spans="1:74" s="114" customFormat="1" ht="30" customHeight="1" x14ac:dyDescent="0.2">
      <c r="A9" s="156" t="s">
        <v>2</v>
      </c>
      <c r="B9" s="156" t="s">
        <v>3</v>
      </c>
      <c r="C9" s="156" t="s">
        <v>4</v>
      </c>
      <c r="D9" s="156" t="s">
        <v>21</v>
      </c>
      <c r="E9" s="143" t="s">
        <v>5</v>
      </c>
      <c r="F9" s="153" t="s">
        <v>6</v>
      </c>
      <c r="G9" s="154"/>
      <c r="H9" s="154"/>
      <c r="I9" s="154"/>
      <c r="J9" s="154"/>
      <c r="K9" s="155"/>
      <c r="L9" s="149" t="s">
        <v>7</v>
      </c>
      <c r="M9" s="143" t="s">
        <v>8</v>
      </c>
      <c r="N9" s="143" t="s">
        <v>9</v>
      </c>
      <c r="O9" s="169" t="s">
        <v>10</v>
      </c>
      <c r="P9" s="143" t="s">
        <v>11</v>
      </c>
      <c r="Q9" s="143" t="s">
        <v>31</v>
      </c>
      <c r="R9" s="143" t="s">
        <v>32</v>
      </c>
      <c r="S9" s="143" t="s">
        <v>22</v>
      </c>
      <c r="T9" s="143" t="s">
        <v>12</v>
      </c>
      <c r="U9" s="172" t="s">
        <v>13</v>
      </c>
    </row>
    <row r="10" spans="1:74" s="114" customFormat="1" ht="31.8" customHeight="1" x14ac:dyDescent="0.2">
      <c r="A10" s="157"/>
      <c r="B10" s="157"/>
      <c r="C10" s="157"/>
      <c r="D10" s="157"/>
      <c r="E10" s="144"/>
      <c r="F10" s="153" t="s">
        <v>14</v>
      </c>
      <c r="G10" s="155"/>
      <c r="H10" s="153" t="s">
        <v>15</v>
      </c>
      <c r="I10" s="155"/>
      <c r="J10" s="143" t="s">
        <v>19</v>
      </c>
      <c r="K10" s="143" t="s">
        <v>20</v>
      </c>
      <c r="L10" s="150"/>
      <c r="M10" s="144"/>
      <c r="N10" s="144"/>
      <c r="O10" s="170"/>
      <c r="P10" s="144"/>
      <c r="Q10" s="144"/>
      <c r="R10" s="144"/>
      <c r="S10" s="144"/>
      <c r="T10" s="144"/>
      <c r="U10" s="172"/>
    </row>
    <row r="11" spans="1:74" s="114" customFormat="1" ht="17.399999999999999" customHeight="1" x14ac:dyDescent="0.2">
      <c r="A11" s="157"/>
      <c r="B11" s="157"/>
      <c r="C11" s="157"/>
      <c r="D11" s="157"/>
      <c r="E11" s="144"/>
      <c r="F11" s="167" t="s">
        <v>16</v>
      </c>
      <c r="G11" s="143" t="s">
        <v>17</v>
      </c>
      <c r="H11" s="143" t="s">
        <v>16</v>
      </c>
      <c r="I11" s="143" t="s">
        <v>18</v>
      </c>
      <c r="J11" s="144"/>
      <c r="K11" s="144"/>
      <c r="L11" s="150"/>
      <c r="M11" s="144"/>
      <c r="N11" s="144"/>
      <c r="O11" s="170"/>
      <c r="P11" s="144"/>
      <c r="Q11" s="144"/>
      <c r="R11" s="144"/>
      <c r="S11" s="144"/>
      <c r="T11" s="144"/>
      <c r="U11" s="172"/>
    </row>
    <row r="12" spans="1:74" s="22" customFormat="1" ht="25.2" customHeight="1" x14ac:dyDescent="0.2">
      <c r="A12" s="158"/>
      <c r="B12" s="158"/>
      <c r="C12" s="158"/>
      <c r="D12" s="158"/>
      <c r="E12" s="145"/>
      <c r="F12" s="168"/>
      <c r="G12" s="145"/>
      <c r="H12" s="145"/>
      <c r="I12" s="145"/>
      <c r="J12" s="145"/>
      <c r="K12" s="145"/>
      <c r="L12" s="151"/>
      <c r="M12" s="145"/>
      <c r="N12" s="145"/>
      <c r="O12" s="171"/>
      <c r="P12" s="145"/>
      <c r="Q12" s="145"/>
      <c r="R12" s="145"/>
      <c r="S12" s="145"/>
      <c r="T12" s="145"/>
      <c r="U12" s="172"/>
    </row>
    <row r="13" spans="1:74" s="26" customFormat="1" ht="23.25" customHeight="1" x14ac:dyDescent="0.25">
      <c r="A13" s="23">
        <v>1</v>
      </c>
      <c r="B13" s="23">
        <v>2</v>
      </c>
      <c r="C13" s="23">
        <v>3</v>
      </c>
      <c r="D13" s="23">
        <v>4</v>
      </c>
      <c r="E13" s="23">
        <v>5</v>
      </c>
      <c r="F13" s="23">
        <v>6</v>
      </c>
      <c r="G13" s="23">
        <v>7</v>
      </c>
      <c r="H13" s="23">
        <v>8</v>
      </c>
      <c r="I13" s="23">
        <v>9</v>
      </c>
      <c r="J13" s="23">
        <v>10</v>
      </c>
      <c r="K13" s="23">
        <v>11</v>
      </c>
      <c r="L13" s="23">
        <v>12</v>
      </c>
      <c r="M13" s="23">
        <v>13</v>
      </c>
      <c r="N13" s="23">
        <v>14</v>
      </c>
      <c r="O13" s="23">
        <v>15</v>
      </c>
      <c r="P13" s="23">
        <v>16</v>
      </c>
      <c r="Q13" s="23">
        <v>17</v>
      </c>
      <c r="R13" s="23">
        <v>18</v>
      </c>
      <c r="S13" s="23">
        <v>19</v>
      </c>
      <c r="T13" s="23">
        <v>20</v>
      </c>
      <c r="U13" s="23">
        <v>21</v>
      </c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25"/>
      <c r="AL13" s="25"/>
      <c r="AM13" s="25"/>
      <c r="AN13" s="25"/>
      <c r="AO13" s="25"/>
      <c r="AP13" s="25"/>
      <c r="AQ13" s="25"/>
      <c r="AR13" s="25"/>
      <c r="AS13" s="25"/>
      <c r="AT13" s="25"/>
      <c r="AU13" s="25"/>
      <c r="AV13" s="25"/>
      <c r="AW13" s="25"/>
      <c r="AX13" s="25"/>
      <c r="AY13" s="25"/>
      <c r="AZ13" s="25"/>
      <c r="BA13" s="25"/>
      <c r="BB13" s="25"/>
      <c r="BC13" s="25"/>
      <c r="BD13" s="25"/>
      <c r="BE13" s="25"/>
      <c r="BF13" s="25"/>
      <c r="BG13" s="25"/>
      <c r="BH13" s="25"/>
      <c r="BI13" s="25"/>
      <c r="BJ13" s="25"/>
      <c r="BK13" s="25"/>
      <c r="BL13" s="25"/>
      <c r="BM13" s="25"/>
      <c r="BN13" s="25"/>
      <c r="BO13" s="25"/>
      <c r="BP13" s="25"/>
      <c r="BQ13" s="25"/>
      <c r="BR13" s="25"/>
      <c r="BS13" s="25"/>
      <c r="BT13" s="25"/>
      <c r="BU13" s="25"/>
      <c r="BV13" s="25"/>
    </row>
    <row r="14" spans="1:74" s="26" customFormat="1" ht="34.799999999999997" customHeight="1" x14ac:dyDescent="0.25">
      <c r="A14" s="181" t="s">
        <v>34</v>
      </c>
      <c r="B14" s="182"/>
      <c r="C14" s="180" t="s">
        <v>35</v>
      </c>
      <c r="D14" s="180"/>
      <c r="E14" s="136"/>
      <c r="F14" s="136"/>
      <c r="G14" s="136"/>
      <c r="H14" s="136"/>
      <c r="I14" s="23"/>
      <c r="J14" s="23"/>
      <c r="K14" s="23"/>
      <c r="L14" s="116"/>
      <c r="M14" s="23"/>
      <c r="N14" s="23"/>
      <c r="O14" s="122"/>
      <c r="P14" s="23"/>
      <c r="Q14" s="23"/>
      <c r="R14" s="23"/>
      <c r="S14" s="23"/>
      <c r="T14" s="23"/>
      <c r="U14" s="24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5"/>
      <c r="AK14" s="25"/>
      <c r="AL14" s="25"/>
      <c r="AM14" s="25"/>
      <c r="AN14" s="25"/>
      <c r="AO14" s="25"/>
      <c r="AP14" s="25"/>
      <c r="AQ14" s="25"/>
      <c r="AR14" s="25"/>
      <c r="AS14" s="25"/>
      <c r="AT14" s="25"/>
      <c r="AU14" s="25"/>
      <c r="AV14" s="25"/>
      <c r="AW14" s="25"/>
      <c r="AX14" s="25"/>
      <c r="AY14" s="25"/>
      <c r="AZ14" s="25"/>
      <c r="BA14" s="25"/>
      <c r="BB14" s="25"/>
      <c r="BC14" s="25"/>
      <c r="BD14" s="25"/>
      <c r="BE14" s="25"/>
      <c r="BF14" s="25"/>
      <c r="BG14" s="25"/>
      <c r="BH14" s="25"/>
      <c r="BI14" s="25"/>
      <c r="BJ14" s="25"/>
      <c r="BK14" s="25"/>
      <c r="BL14" s="25"/>
      <c r="BM14" s="25"/>
      <c r="BN14" s="25"/>
      <c r="BO14" s="25"/>
      <c r="BP14" s="25"/>
      <c r="BQ14" s="25"/>
      <c r="BR14" s="25"/>
      <c r="BS14" s="25"/>
      <c r="BT14" s="25"/>
      <c r="BU14" s="25"/>
      <c r="BV14" s="25"/>
    </row>
    <row r="15" spans="1:74" s="95" customFormat="1" ht="105.6" customHeight="1" x14ac:dyDescent="0.25">
      <c r="A15" s="93">
        <v>1</v>
      </c>
      <c r="B15" s="53">
        <v>14</v>
      </c>
      <c r="C15" s="60" t="s">
        <v>38</v>
      </c>
      <c r="D15" s="60" t="s">
        <v>39</v>
      </c>
      <c r="E15" s="115">
        <v>5206.5</v>
      </c>
      <c r="F15" s="96">
        <f>E15</f>
        <v>5206.5</v>
      </c>
      <c r="G15" s="135"/>
      <c r="H15" s="135"/>
      <c r="I15" s="135"/>
      <c r="J15" s="135"/>
      <c r="K15" s="135"/>
      <c r="L15" s="137">
        <f>E15</f>
        <v>5206.5</v>
      </c>
      <c r="M15" s="99">
        <f>'[1]14 NDP'!$I$12</f>
        <v>2108632500</v>
      </c>
      <c r="N15" s="121" t="s">
        <v>33</v>
      </c>
      <c r="O15" s="121">
        <f>'[1]14 NDP'!$I$15</f>
        <v>299542863</v>
      </c>
      <c r="P15" s="135"/>
      <c r="Q15" s="99">
        <f>'[1]14 NDP'!$I$36</f>
        <v>1710000</v>
      </c>
      <c r="R15" s="99">
        <f>'[1]14 NDP'!$I$37</f>
        <v>1171462500</v>
      </c>
      <c r="S15" s="99">
        <f>'[1]14 NDP'!$I$39</f>
        <v>20000000</v>
      </c>
      <c r="T15" s="100">
        <f>SUM(M15:S15)</f>
        <v>3601347863</v>
      </c>
      <c r="U15" s="98"/>
      <c r="V15" s="127"/>
      <c r="W15" s="127"/>
      <c r="X15" s="128"/>
      <c r="Y15" s="129"/>
      <c r="Z15" s="129"/>
      <c r="AA15" s="129"/>
      <c r="AB15" s="94"/>
      <c r="AC15" s="94"/>
      <c r="AD15" s="94"/>
      <c r="AE15" s="94"/>
      <c r="AF15" s="94"/>
      <c r="AG15" s="94"/>
      <c r="AH15" s="94"/>
      <c r="AI15" s="94"/>
      <c r="AJ15" s="94"/>
      <c r="AK15" s="94"/>
      <c r="AL15" s="94"/>
      <c r="AM15" s="94"/>
      <c r="AN15" s="94"/>
      <c r="AO15" s="94"/>
      <c r="AP15" s="94"/>
      <c r="AQ15" s="94"/>
      <c r="AR15" s="94"/>
      <c r="AS15" s="94"/>
      <c r="AT15" s="94"/>
      <c r="AU15" s="94"/>
      <c r="AV15" s="94"/>
      <c r="AW15" s="94"/>
      <c r="AX15" s="94"/>
      <c r="AY15" s="94"/>
      <c r="AZ15" s="94"/>
      <c r="BA15" s="94"/>
      <c r="BB15" s="94"/>
      <c r="BC15" s="94"/>
      <c r="BD15" s="94"/>
      <c r="BE15" s="94"/>
      <c r="BF15" s="94"/>
      <c r="BG15" s="94"/>
      <c r="BH15" s="94"/>
      <c r="BI15" s="94"/>
      <c r="BJ15" s="94"/>
      <c r="BK15" s="94"/>
      <c r="BL15" s="94"/>
      <c r="BM15" s="94"/>
      <c r="BN15" s="94"/>
      <c r="BO15" s="94"/>
      <c r="BP15" s="94"/>
      <c r="BQ15" s="94"/>
      <c r="BR15" s="94"/>
      <c r="BS15" s="94"/>
      <c r="BT15" s="94"/>
      <c r="BU15" s="94"/>
      <c r="BV15" s="94"/>
    </row>
    <row r="16" spans="1:74" s="95" customFormat="1" ht="39" customHeight="1" x14ac:dyDescent="0.25">
      <c r="A16" s="93">
        <v>2</v>
      </c>
      <c r="B16" s="53">
        <v>15</v>
      </c>
      <c r="C16" s="60" t="s">
        <v>40</v>
      </c>
      <c r="D16" s="60" t="s">
        <v>41</v>
      </c>
      <c r="E16" s="73">
        <v>2249</v>
      </c>
      <c r="F16" s="96">
        <f>E16</f>
        <v>2249</v>
      </c>
      <c r="G16" s="135"/>
      <c r="H16" s="135"/>
      <c r="I16" s="135"/>
      <c r="J16" s="135"/>
      <c r="K16" s="135"/>
      <c r="L16" s="137">
        <f t="shared" ref="L16:L20" si="0">E16</f>
        <v>2249</v>
      </c>
      <c r="M16" s="99">
        <f>'[1]15NĐP'!$I$12</f>
        <v>1206588500</v>
      </c>
      <c r="N16" s="97" t="s">
        <v>33</v>
      </c>
      <c r="O16" s="121">
        <f>'[1]15NĐP'!$I$14</f>
        <v>149610905</v>
      </c>
      <c r="P16" s="135"/>
      <c r="Q16" s="99">
        <f>'[1]15NĐP'!$I$35</f>
        <v>1710000</v>
      </c>
      <c r="R16" s="99">
        <f>'[1]15NĐP'!$I$36</f>
        <v>607230000</v>
      </c>
      <c r="S16" s="99">
        <f>'[1]15NĐP'!$I$38</f>
        <v>20000000</v>
      </c>
      <c r="T16" s="100">
        <f t="shared" ref="T16:T20" si="1">SUM(M16:S16)</f>
        <v>1985139405</v>
      </c>
      <c r="U16" s="98"/>
      <c r="V16" s="134"/>
      <c r="W16" s="127"/>
      <c r="X16" s="128"/>
      <c r="Y16" s="129"/>
      <c r="Z16" s="129"/>
      <c r="AA16" s="129"/>
      <c r="AB16" s="94"/>
      <c r="AC16" s="94"/>
      <c r="AD16" s="94"/>
      <c r="AE16" s="94"/>
      <c r="AF16" s="94"/>
      <c r="AG16" s="94"/>
      <c r="AH16" s="94"/>
      <c r="AI16" s="94"/>
      <c r="AJ16" s="94"/>
      <c r="AK16" s="94"/>
      <c r="AL16" s="94"/>
      <c r="AM16" s="94"/>
      <c r="AN16" s="94"/>
      <c r="AO16" s="94"/>
      <c r="AP16" s="94"/>
      <c r="AQ16" s="94"/>
      <c r="AR16" s="94"/>
      <c r="AS16" s="94"/>
      <c r="AT16" s="94"/>
      <c r="AU16" s="94"/>
      <c r="AV16" s="94"/>
      <c r="AW16" s="94"/>
      <c r="AX16" s="94"/>
      <c r="AY16" s="94"/>
      <c r="AZ16" s="94"/>
      <c r="BA16" s="94"/>
      <c r="BB16" s="94"/>
      <c r="BC16" s="94"/>
      <c r="BD16" s="94"/>
      <c r="BE16" s="94"/>
      <c r="BF16" s="94"/>
      <c r="BG16" s="94"/>
      <c r="BH16" s="94"/>
      <c r="BI16" s="94"/>
      <c r="BJ16" s="94"/>
      <c r="BK16" s="94"/>
      <c r="BL16" s="94"/>
      <c r="BM16" s="94"/>
      <c r="BN16" s="94"/>
      <c r="BO16" s="94"/>
      <c r="BP16" s="94"/>
      <c r="BQ16" s="94"/>
      <c r="BR16" s="94"/>
      <c r="BS16" s="94"/>
      <c r="BT16" s="94"/>
      <c r="BU16" s="94"/>
      <c r="BV16" s="94"/>
    </row>
    <row r="17" spans="1:74" s="95" customFormat="1" ht="39" customHeight="1" x14ac:dyDescent="0.25">
      <c r="A17" s="93">
        <v>3</v>
      </c>
      <c r="B17" s="53">
        <v>27</v>
      </c>
      <c r="C17" s="101" t="s">
        <v>42</v>
      </c>
      <c r="D17" s="101" t="s">
        <v>44</v>
      </c>
      <c r="E17" s="73">
        <v>1382.5</v>
      </c>
      <c r="F17" s="96">
        <f t="shared" ref="F17:F20" si="2">E17</f>
        <v>1382.5</v>
      </c>
      <c r="G17" s="135"/>
      <c r="H17" s="135"/>
      <c r="I17" s="135"/>
      <c r="J17" s="135"/>
      <c r="K17" s="135"/>
      <c r="L17" s="137">
        <f t="shared" si="0"/>
        <v>1382.5</v>
      </c>
      <c r="M17" s="102">
        <f>'[1]27'!$I$12</f>
        <v>741711250</v>
      </c>
      <c r="N17" s="121">
        <f>'[1]27'!$I$15</f>
        <v>262096788</v>
      </c>
      <c r="O17" s="121">
        <f>'[1]27'!$I$32</f>
        <v>168539358</v>
      </c>
      <c r="P17" s="135"/>
      <c r="Q17" s="99">
        <f>'[1]27'!$I$64</f>
        <v>855000</v>
      </c>
      <c r="R17" s="99">
        <f>'[1]27'!$I$65</f>
        <v>601387500</v>
      </c>
      <c r="S17" s="99">
        <f>'[1]27'!$I$67</f>
        <v>20000000</v>
      </c>
      <c r="T17" s="100">
        <f t="shared" si="1"/>
        <v>1794589896</v>
      </c>
      <c r="U17" s="98"/>
      <c r="V17" s="134"/>
      <c r="W17" s="127"/>
      <c r="X17" s="128"/>
      <c r="Y17" s="129"/>
      <c r="Z17" s="129"/>
      <c r="AA17" s="129"/>
      <c r="AB17" s="94"/>
      <c r="AC17" s="94"/>
      <c r="AD17" s="94"/>
      <c r="AE17" s="94"/>
      <c r="AF17" s="94"/>
      <c r="AG17" s="94"/>
      <c r="AH17" s="94"/>
      <c r="AI17" s="94"/>
      <c r="AJ17" s="94"/>
      <c r="AK17" s="94"/>
      <c r="AL17" s="94"/>
      <c r="AM17" s="94"/>
      <c r="AN17" s="94"/>
      <c r="AO17" s="94"/>
      <c r="AP17" s="94"/>
      <c r="AQ17" s="94"/>
      <c r="AR17" s="94"/>
      <c r="AS17" s="94"/>
      <c r="AT17" s="94"/>
      <c r="AU17" s="94"/>
      <c r="AV17" s="94"/>
      <c r="AW17" s="94"/>
      <c r="AX17" s="94"/>
      <c r="AY17" s="94"/>
      <c r="AZ17" s="94"/>
      <c r="BA17" s="94"/>
      <c r="BB17" s="94"/>
      <c r="BC17" s="94"/>
      <c r="BD17" s="94"/>
      <c r="BE17" s="94"/>
      <c r="BF17" s="94"/>
      <c r="BG17" s="94"/>
      <c r="BH17" s="94"/>
      <c r="BI17" s="94"/>
      <c r="BJ17" s="94"/>
      <c r="BK17" s="94"/>
      <c r="BL17" s="94"/>
      <c r="BM17" s="94"/>
      <c r="BN17" s="94"/>
      <c r="BO17" s="94"/>
      <c r="BP17" s="94"/>
      <c r="BQ17" s="94"/>
      <c r="BR17" s="94"/>
      <c r="BS17" s="94"/>
      <c r="BT17" s="94"/>
      <c r="BU17" s="94"/>
      <c r="BV17" s="94"/>
    </row>
    <row r="18" spans="1:74" s="47" customFormat="1" ht="39" customHeight="1" x14ac:dyDescent="0.25">
      <c r="A18" s="93">
        <v>4</v>
      </c>
      <c r="B18" s="59">
        <v>28</v>
      </c>
      <c r="C18" s="54" t="s">
        <v>43</v>
      </c>
      <c r="D18" s="101" t="s">
        <v>44</v>
      </c>
      <c r="E18" s="73">
        <v>2486.3000000000002</v>
      </c>
      <c r="F18" s="96">
        <f t="shared" si="2"/>
        <v>2486.3000000000002</v>
      </c>
      <c r="G18" s="55"/>
      <c r="H18" s="56"/>
      <c r="I18" s="56"/>
      <c r="J18" s="56"/>
      <c r="K18" s="55"/>
      <c r="L18" s="137">
        <f t="shared" si="0"/>
        <v>2486.3000000000002</v>
      </c>
      <c r="M18" s="57">
        <f>'[1]28'!$I$12</f>
        <v>1333899950</v>
      </c>
      <c r="N18" s="58">
        <f>'[1]28'!$I$15</f>
        <v>15035996.48</v>
      </c>
      <c r="O18" s="121">
        <f>'[1]28'!$I$26</f>
        <v>628787023</v>
      </c>
      <c r="P18" s="57"/>
      <c r="Q18" s="57">
        <f>'[1]28'!$I$52</f>
        <v>1710000</v>
      </c>
      <c r="R18" s="57">
        <f>'[1]28'!$I$53</f>
        <v>1081540500</v>
      </c>
      <c r="S18" s="57">
        <f>'[1]28'!$I$55</f>
        <v>20000000</v>
      </c>
      <c r="T18" s="100">
        <f t="shared" si="1"/>
        <v>3080973469.48</v>
      </c>
      <c r="U18" s="98"/>
      <c r="V18" s="130"/>
      <c r="W18" s="127"/>
      <c r="X18" s="131"/>
      <c r="Y18" s="131"/>
      <c r="Z18" s="131"/>
      <c r="AA18" s="131"/>
    </row>
    <row r="19" spans="1:74" s="47" customFormat="1" ht="42" customHeight="1" x14ac:dyDescent="0.25">
      <c r="A19" s="93">
        <v>5</v>
      </c>
      <c r="B19" s="76">
        <v>29</v>
      </c>
      <c r="C19" s="60" t="s">
        <v>45</v>
      </c>
      <c r="D19" s="60" t="s">
        <v>46</v>
      </c>
      <c r="E19" s="73">
        <v>700.6</v>
      </c>
      <c r="F19" s="96">
        <f t="shared" si="2"/>
        <v>700.6</v>
      </c>
      <c r="G19" s="55"/>
      <c r="H19" s="56"/>
      <c r="I19" s="56"/>
      <c r="J19" s="56"/>
      <c r="K19" s="55"/>
      <c r="L19" s="137">
        <f t="shared" si="0"/>
        <v>700.6</v>
      </c>
      <c r="M19" s="57">
        <f>'[1]29'!$I$12</f>
        <v>283743000</v>
      </c>
      <c r="N19" s="58">
        <f>'[1]29'!$I$15</f>
        <v>3458000</v>
      </c>
      <c r="O19" s="121">
        <f>'[1]29'!$I$19</f>
        <v>274637555</v>
      </c>
      <c r="P19" s="57"/>
      <c r="Q19" s="57">
        <f>'[1]29'!$I$42</f>
        <v>855000</v>
      </c>
      <c r="R19" s="57">
        <f>'[1]29'!$I$43</f>
        <v>157635000</v>
      </c>
      <c r="S19" s="57">
        <f>'[1]29'!$I$45</f>
        <v>20000000</v>
      </c>
      <c r="T19" s="100">
        <f t="shared" si="1"/>
        <v>740328555</v>
      </c>
      <c r="U19" s="98"/>
      <c r="V19" s="130"/>
      <c r="W19" s="127"/>
      <c r="X19" s="131"/>
      <c r="Y19" s="131"/>
      <c r="Z19" s="131"/>
      <c r="AA19" s="131"/>
    </row>
    <row r="20" spans="1:74" s="47" customFormat="1" ht="42" customHeight="1" x14ac:dyDescent="0.25">
      <c r="A20" s="93">
        <v>6</v>
      </c>
      <c r="B20" s="76">
        <v>30</v>
      </c>
      <c r="C20" s="60" t="s">
        <v>47</v>
      </c>
      <c r="D20" s="60" t="s">
        <v>46</v>
      </c>
      <c r="E20" s="73">
        <v>778</v>
      </c>
      <c r="F20" s="96">
        <f t="shared" si="2"/>
        <v>778</v>
      </c>
      <c r="G20" s="55"/>
      <c r="H20" s="56"/>
      <c r="I20" s="56"/>
      <c r="J20" s="56"/>
      <c r="K20" s="55"/>
      <c r="L20" s="137">
        <f t="shared" si="0"/>
        <v>778</v>
      </c>
      <c r="M20" s="57">
        <f>'[1]30'!$I$12</f>
        <v>315090000</v>
      </c>
      <c r="N20" s="58">
        <f>'[1]30'!$I$15</f>
        <v>252000</v>
      </c>
      <c r="O20" s="121">
        <f>'[1]30'!$I$17</f>
        <v>274357020</v>
      </c>
      <c r="P20" s="57"/>
      <c r="Q20" s="57">
        <f>'[1]30'!$I$39</f>
        <v>855000</v>
      </c>
      <c r="R20" s="57">
        <f>'[1]30'!$I$40</f>
        <v>175050000</v>
      </c>
      <c r="S20" s="57">
        <f>'[1]30'!$I$42</f>
        <v>20000000</v>
      </c>
      <c r="T20" s="100">
        <f t="shared" si="1"/>
        <v>785604020</v>
      </c>
      <c r="U20" s="98"/>
      <c r="V20" s="130"/>
      <c r="W20" s="127"/>
      <c r="X20" s="131"/>
      <c r="Y20" s="131"/>
      <c r="Z20" s="131"/>
      <c r="AA20" s="131"/>
    </row>
    <row r="21" spans="1:74" s="30" customFormat="1" ht="22.2" customHeight="1" x14ac:dyDescent="0.25">
      <c r="A21" s="62"/>
      <c r="B21" s="163" t="s">
        <v>37</v>
      </c>
      <c r="C21" s="164"/>
      <c r="D21" s="165"/>
      <c r="E21" s="119">
        <f>SUM(E15:E20)</f>
        <v>12802.9</v>
      </c>
      <c r="F21" s="119">
        <f t="shared" ref="F21:S21" si="3">SUM(F15:F20)</f>
        <v>12802.9</v>
      </c>
      <c r="G21" s="119">
        <f t="shared" si="3"/>
        <v>0</v>
      </c>
      <c r="H21" s="119">
        <f t="shared" si="3"/>
        <v>0</v>
      </c>
      <c r="I21" s="119">
        <f t="shared" si="3"/>
        <v>0</v>
      </c>
      <c r="J21" s="119">
        <f t="shared" si="3"/>
        <v>0</v>
      </c>
      <c r="K21" s="119">
        <f t="shared" si="3"/>
        <v>0</v>
      </c>
      <c r="L21" s="119">
        <f t="shared" si="3"/>
        <v>12802.9</v>
      </c>
      <c r="M21" s="77">
        <f t="shared" si="3"/>
        <v>5989665200</v>
      </c>
      <c r="N21" s="77">
        <f>SUM(N15:N20)</f>
        <v>280842784.48000002</v>
      </c>
      <c r="O21" s="77">
        <f t="shared" si="3"/>
        <v>1795474724</v>
      </c>
      <c r="P21" s="119">
        <f t="shared" si="3"/>
        <v>0</v>
      </c>
      <c r="Q21" s="77">
        <f t="shared" si="3"/>
        <v>7695000</v>
      </c>
      <c r="R21" s="77">
        <f t="shared" si="3"/>
        <v>3794305500</v>
      </c>
      <c r="S21" s="77">
        <f t="shared" si="3"/>
        <v>120000000</v>
      </c>
      <c r="T21" s="103">
        <f>SUM(T15:T20)</f>
        <v>11987983208.48</v>
      </c>
      <c r="U21" s="61"/>
      <c r="V21" s="65"/>
    </row>
    <row r="22" spans="1:74" s="30" customFormat="1" ht="22.2" customHeight="1" x14ac:dyDescent="0.25">
      <c r="A22" s="105"/>
      <c r="B22" s="140" t="s">
        <v>24</v>
      </c>
      <c r="C22" s="140"/>
      <c r="D22" s="140"/>
      <c r="E22" s="140"/>
      <c r="F22" s="140"/>
      <c r="G22" s="140"/>
      <c r="H22" s="140"/>
      <c r="I22" s="140"/>
      <c r="J22" s="140"/>
      <c r="K22" s="140"/>
      <c r="L22" s="140"/>
      <c r="M22" s="140"/>
      <c r="N22" s="140"/>
      <c r="O22" s="140"/>
      <c r="P22" s="140"/>
      <c r="Q22" s="140"/>
      <c r="R22" s="140"/>
      <c r="S22" s="141"/>
      <c r="T22" s="103">
        <f>T21</f>
        <v>11987983208.48</v>
      </c>
      <c r="U22" s="106"/>
      <c r="V22" s="29"/>
      <c r="W22" s="65" t="e">
        <f>#REF!+#REF!</f>
        <v>#REF!</v>
      </c>
    </row>
    <row r="23" spans="1:74" s="31" customFormat="1" ht="22.2" customHeight="1" x14ac:dyDescent="0.25">
      <c r="A23" s="107"/>
      <c r="B23" s="140" t="s">
        <v>26</v>
      </c>
      <c r="C23" s="140"/>
      <c r="D23" s="140"/>
      <c r="E23" s="140"/>
      <c r="F23" s="140"/>
      <c r="G23" s="140"/>
      <c r="H23" s="140"/>
      <c r="I23" s="140"/>
      <c r="J23" s="140"/>
      <c r="K23" s="140"/>
      <c r="L23" s="140"/>
      <c r="M23" s="140"/>
      <c r="N23" s="140"/>
      <c r="O23" s="140"/>
      <c r="P23" s="140"/>
      <c r="Q23" s="140"/>
      <c r="R23" s="140"/>
      <c r="S23" s="141"/>
      <c r="T23" s="138">
        <f>ROUND(T22*3.5%,0)</f>
        <v>419579412</v>
      </c>
      <c r="U23" s="108" t="s">
        <v>27</v>
      </c>
      <c r="V23" s="85"/>
      <c r="W23" s="68"/>
      <c r="X23" s="66"/>
    </row>
    <row r="24" spans="1:74" s="31" customFormat="1" ht="22.2" customHeight="1" x14ac:dyDescent="0.25">
      <c r="A24" s="107"/>
      <c r="B24" s="175" t="s">
        <v>28</v>
      </c>
      <c r="C24" s="176"/>
      <c r="D24" s="176"/>
      <c r="E24" s="176"/>
      <c r="F24" s="176"/>
      <c r="G24" s="176"/>
      <c r="H24" s="176"/>
      <c r="I24" s="176"/>
      <c r="J24" s="176"/>
      <c r="K24" s="176"/>
      <c r="L24" s="176"/>
      <c r="M24" s="176"/>
      <c r="N24" s="176"/>
      <c r="O24" s="176"/>
      <c r="P24" s="176"/>
      <c r="Q24" s="176"/>
      <c r="R24" s="176"/>
      <c r="S24" s="177"/>
      <c r="T24" s="139">
        <f>ROUND(T23*85%,0)</f>
        <v>356642500</v>
      </c>
      <c r="U24" s="108"/>
      <c r="V24" s="112"/>
      <c r="W24" s="68"/>
      <c r="X24" s="66"/>
    </row>
    <row r="25" spans="1:74" s="31" customFormat="1" ht="22.2" customHeight="1" x14ac:dyDescent="0.25">
      <c r="A25" s="107"/>
      <c r="B25" s="175" t="s">
        <v>29</v>
      </c>
      <c r="C25" s="176"/>
      <c r="D25" s="176"/>
      <c r="E25" s="176"/>
      <c r="F25" s="176"/>
      <c r="G25" s="176"/>
      <c r="H25" s="176"/>
      <c r="I25" s="176"/>
      <c r="J25" s="176"/>
      <c r="K25" s="176"/>
      <c r="L25" s="176"/>
      <c r="M25" s="176"/>
      <c r="N25" s="176"/>
      <c r="O25" s="176"/>
      <c r="P25" s="176"/>
      <c r="Q25" s="176"/>
      <c r="R25" s="176"/>
      <c r="S25" s="177"/>
      <c r="T25" s="139">
        <f>ROUND(T23*15%,0)</f>
        <v>62936912</v>
      </c>
      <c r="U25" s="108"/>
      <c r="V25" s="113"/>
      <c r="W25" s="68"/>
      <c r="X25" s="66"/>
    </row>
    <row r="26" spans="1:74" s="31" customFormat="1" ht="22.2" customHeight="1" x14ac:dyDescent="0.25">
      <c r="A26" s="109"/>
      <c r="B26" s="140" t="s">
        <v>25</v>
      </c>
      <c r="C26" s="140"/>
      <c r="D26" s="140"/>
      <c r="E26" s="140"/>
      <c r="F26" s="140"/>
      <c r="G26" s="140"/>
      <c r="H26" s="140"/>
      <c r="I26" s="140"/>
      <c r="J26" s="140"/>
      <c r="K26" s="140"/>
      <c r="L26" s="140"/>
      <c r="M26" s="140"/>
      <c r="N26" s="140"/>
      <c r="O26" s="140"/>
      <c r="P26" s="140"/>
      <c r="Q26" s="140"/>
      <c r="R26" s="140"/>
      <c r="S26" s="141"/>
      <c r="T26" s="111">
        <f>T22+T23</f>
        <v>12407562620.48</v>
      </c>
      <c r="U26" s="110"/>
      <c r="V26" s="86"/>
      <c r="W26" s="68"/>
      <c r="X26" s="66"/>
    </row>
    <row r="27" spans="1:74" s="30" customFormat="1" ht="27.6" customHeight="1" x14ac:dyDescent="0.25">
      <c r="A27" s="27"/>
      <c r="B27" s="27"/>
      <c r="C27" s="27"/>
      <c r="D27" s="27"/>
      <c r="E27" s="28"/>
      <c r="F27" s="28"/>
      <c r="G27" s="28"/>
      <c r="H27" s="28"/>
      <c r="I27" s="28"/>
      <c r="J27" s="28"/>
      <c r="K27" s="28"/>
      <c r="L27" s="117"/>
      <c r="M27" s="28"/>
      <c r="N27" s="28"/>
      <c r="O27" s="123"/>
      <c r="P27" s="28"/>
      <c r="Q27" s="28"/>
      <c r="R27" s="28"/>
      <c r="S27" s="28"/>
      <c r="T27" s="90"/>
      <c r="U27" s="29"/>
      <c r="V27" s="65"/>
      <c r="W27" s="70"/>
    </row>
    <row r="28" spans="1:74" s="31" customFormat="1" ht="18.75" customHeight="1" x14ac:dyDescent="0.25">
      <c r="A28" s="34"/>
      <c r="B28" s="78"/>
      <c r="C28" s="79"/>
      <c r="D28" s="79"/>
      <c r="E28" s="80"/>
      <c r="F28" s="173"/>
      <c r="G28" s="174"/>
      <c r="H28" s="174"/>
      <c r="I28" s="174"/>
      <c r="J28" s="81"/>
      <c r="K28" s="82"/>
      <c r="L28" s="113"/>
      <c r="M28" s="83"/>
      <c r="N28" s="84"/>
      <c r="O28" s="124"/>
      <c r="P28" s="85"/>
      <c r="Q28" s="85"/>
      <c r="R28" s="85"/>
      <c r="S28" s="85"/>
      <c r="T28" s="88"/>
      <c r="U28" s="85"/>
      <c r="V28" s="104"/>
      <c r="W28" s="68"/>
    </row>
    <row r="29" spans="1:74" s="31" customFormat="1" ht="15" customHeight="1" x14ac:dyDescent="0.25">
      <c r="A29" s="34"/>
      <c r="B29" s="36"/>
      <c r="C29" s="41"/>
      <c r="D29" s="41"/>
      <c r="E29" s="42"/>
      <c r="F29" s="118"/>
      <c r="G29" s="34"/>
      <c r="H29" s="34"/>
      <c r="K29" s="43"/>
      <c r="L29" s="68"/>
      <c r="M29" s="44"/>
      <c r="N29" s="45"/>
      <c r="O29" s="124"/>
      <c r="P29" s="45"/>
      <c r="Q29" s="86"/>
      <c r="R29" s="86"/>
      <c r="S29" s="86"/>
      <c r="T29" s="88"/>
      <c r="U29" s="86"/>
      <c r="V29" s="67"/>
      <c r="W29" s="68"/>
    </row>
    <row r="30" spans="1:74" s="31" customFormat="1" ht="15" customHeight="1" x14ac:dyDescent="0.25">
      <c r="B30" s="32"/>
      <c r="C30" s="166"/>
      <c r="D30" s="166"/>
      <c r="E30" s="166"/>
      <c r="F30" s="33"/>
      <c r="G30" s="34"/>
      <c r="H30" s="34"/>
      <c r="I30" s="34"/>
      <c r="J30" s="48"/>
      <c r="K30" s="35"/>
      <c r="L30" s="35"/>
      <c r="M30" s="35"/>
      <c r="N30" s="35"/>
      <c r="O30" s="125"/>
      <c r="Q30" s="35"/>
      <c r="R30" s="35"/>
      <c r="S30" s="67"/>
      <c r="T30" s="91"/>
      <c r="U30" s="35"/>
      <c r="V30" s="68"/>
      <c r="W30" s="68"/>
    </row>
    <row r="31" spans="1:74" s="31" customFormat="1" ht="15" customHeight="1" x14ac:dyDescent="0.25">
      <c r="B31" s="32"/>
      <c r="C31" s="36"/>
      <c r="D31" s="36"/>
      <c r="E31" s="132"/>
      <c r="F31" s="33"/>
      <c r="G31" s="34"/>
      <c r="H31" s="34"/>
      <c r="I31" s="34"/>
      <c r="J31" s="48"/>
      <c r="K31" s="35"/>
      <c r="L31" s="35"/>
      <c r="M31" s="35"/>
      <c r="N31" s="35"/>
      <c r="O31" s="125"/>
      <c r="Q31" s="35"/>
      <c r="R31" s="35"/>
      <c r="S31" s="35"/>
      <c r="T31" s="67"/>
      <c r="U31" s="35"/>
      <c r="V31" s="66"/>
      <c r="W31" s="68"/>
    </row>
    <row r="32" spans="1:74" s="31" customFormat="1" ht="15" customHeight="1" x14ac:dyDescent="0.25">
      <c r="B32" s="32"/>
      <c r="C32" s="36"/>
      <c r="D32" s="36"/>
      <c r="E32" s="132"/>
      <c r="F32" s="33"/>
      <c r="G32" s="34"/>
      <c r="H32" s="34"/>
      <c r="I32" s="34"/>
      <c r="J32" s="48"/>
      <c r="K32" s="34"/>
      <c r="L32" s="87"/>
      <c r="O32" s="126"/>
      <c r="Q32" s="87"/>
      <c r="R32" s="87"/>
      <c r="S32" s="72"/>
      <c r="T32" s="72"/>
      <c r="U32" s="87"/>
      <c r="V32" s="71"/>
      <c r="W32" s="72"/>
    </row>
    <row r="33" spans="2:23" s="31" customFormat="1" ht="15" customHeight="1" x14ac:dyDescent="0.25">
      <c r="B33" s="32"/>
      <c r="C33" s="36"/>
      <c r="D33" s="36"/>
      <c r="E33" s="132"/>
      <c r="F33" s="33"/>
      <c r="G33" s="52"/>
      <c r="H33" s="52"/>
      <c r="I33" s="52"/>
      <c r="J33" s="52"/>
      <c r="K33" s="52"/>
      <c r="L33" s="87"/>
      <c r="O33" s="126"/>
      <c r="Q33" s="52"/>
      <c r="R33" s="120"/>
      <c r="S33" s="52"/>
      <c r="T33" s="89"/>
      <c r="U33" s="52"/>
      <c r="V33" s="51"/>
      <c r="W33" s="52"/>
    </row>
    <row r="34" spans="2:23" s="31" customFormat="1" ht="15" customHeight="1" x14ac:dyDescent="0.25">
      <c r="B34" s="32"/>
      <c r="C34" s="36"/>
      <c r="D34" s="36"/>
      <c r="E34" s="132"/>
      <c r="F34" s="33"/>
      <c r="G34" s="34"/>
      <c r="H34" s="34"/>
      <c r="I34" s="34"/>
      <c r="J34" s="48"/>
      <c r="K34" s="34"/>
      <c r="L34" s="87"/>
      <c r="N34" s="178"/>
      <c r="O34" s="179"/>
      <c r="T34" s="92"/>
    </row>
    <row r="35" spans="2:23" s="31" customFormat="1" ht="15" customHeight="1" x14ac:dyDescent="0.25">
      <c r="B35" s="32"/>
      <c r="C35" s="36"/>
      <c r="D35" s="36"/>
      <c r="E35" s="132"/>
      <c r="F35" s="33"/>
      <c r="G35" s="34"/>
      <c r="H35" s="34"/>
      <c r="I35" s="34"/>
      <c r="J35" s="48"/>
      <c r="K35" s="34"/>
      <c r="L35" s="87"/>
      <c r="O35" s="126"/>
      <c r="T35" s="46"/>
    </row>
    <row r="36" spans="2:23" s="31" customFormat="1" ht="3.75" customHeight="1" x14ac:dyDescent="0.25">
      <c r="B36" s="32"/>
      <c r="C36" s="36"/>
      <c r="D36" s="36"/>
      <c r="E36" s="132"/>
      <c r="F36" s="33"/>
      <c r="G36" s="52"/>
      <c r="H36" s="52"/>
      <c r="I36" s="52"/>
      <c r="J36" s="52"/>
      <c r="K36" s="52"/>
      <c r="L36" s="87"/>
      <c r="O36" s="126"/>
      <c r="T36" s="46"/>
    </row>
    <row r="37" spans="2:23" s="31" customFormat="1" ht="15" customHeight="1" x14ac:dyDescent="0.25">
      <c r="B37" s="32"/>
      <c r="C37" s="166"/>
      <c r="D37" s="166"/>
      <c r="E37" s="166"/>
      <c r="F37" s="33"/>
      <c r="G37" s="34"/>
      <c r="H37" s="34"/>
      <c r="I37" s="34"/>
      <c r="J37" s="48"/>
      <c r="K37" s="166"/>
      <c r="L37" s="166"/>
      <c r="M37" s="166"/>
      <c r="O37" s="126"/>
      <c r="Q37" s="166"/>
      <c r="R37" s="166"/>
      <c r="S37" s="166"/>
      <c r="T37" s="166"/>
      <c r="U37" s="166"/>
    </row>
    <row r="38" spans="2:23" s="31" customFormat="1" ht="0.75" customHeight="1" x14ac:dyDescent="0.25">
      <c r="B38" s="32"/>
      <c r="C38" s="36"/>
      <c r="D38" s="36"/>
      <c r="E38" s="132"/>
      <c r="F38" s="33"/>
      <c r="G38" s="34"/>
      <c r="H38" s="34"/>
      <c r="I38" s="34"/>
      <c r="J38" s="48"/>
      <c r="K38" s="34"/>
      <c r="L38" s="87"/>
      <c r="O38" s="126"/>
      <c r="Q38" s="166"/>
      <c r="R38" s="166"/>
      <c r="S38" s="166"/>
      <c r="T38" s="166"/>
      <c r="U38" s="166"/>
    </row>
    <row r="39" spans="2:23" s="31" customFormat="1" ht="25.5" customHeight="1" x14ac:dyDescent="0.3">
      <c r="B39" s="32"/>
      <c r="E39" s="132"/>
      <c r="F39" s="33"/>
      <c r="G39" s="34"/>
      <c r="H39" s="34"/>
      <c r="I39" s="34"/>
      <c r="J39" s="48"/>
      <c r="L39" s="87"/>
      <c r="M39" s="87"/>
      <c r="N39" s="37"/>
      <c r="O39" s="125"/>
      <c r="P39" s="37"/>
      <c r="V39" s="6"/>
    </row>
    <row r="40" spans="2:23" ht="25.5" customHeight="1" x14ac:dyDescent="0.3">
      <c r="M40" s="87"/>
      <c r="V40" s="6"/>
    </row>
    <row r="41" spans="2:23" ht="22.5" customHeight="1" x14ac:dyDescent="0.3">
      <c r="M41" s="87"/>
      <c r="V41" s="6"/>
    </row>
    <row r="42" spans="2:23" ht="18.75" customHeight="1" x14ac:dyDescent="0.3">
      <c r="M42" s="87"/>
      <c r="V42" s="6"/>
    </row>
    <row r="43" spans="2:23" ht="15" customHeight="1" x14ac:dyDescent="0.3">
      <c r="M43" s="87"/>
      <c r="V43" s="6"/>
    </row>
    <row r="44" spans="2:23" ht="15" customHeight="1" x14ac:dyDescent="0.3">
      <c r="M44" s="87"/>
    </row>
    <row r="45" spans="2:23" x14ac:dyDescent="0.3">
      <c r="M45" s="87"/>
      <c r="V45" s="69"/>
    </row>
    <row r="46" spans="2:23" x14ac:dyDescent="0.3">
      <c r="M46" s="87"/>
    </row>
    <row r="47" spans="2:23" x14ac:dyDescent="0.3">
      <c r="M47" s="87"/>
    </row>
    <row r="48" spans="2:23" x14ac:dyDescent="0.3">
      <c r="M48" s="87"/>
    </row>
    <row r="49" spans="2:15" x14ac:dyDescent="0.3"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87"/>
      <c r="O49" s="9"/>
    </row>
    <row r="50" spans="2:15" x14ac:dyDescent="0.3"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87"/>
      <c r="O50" s="9"/>
    </row>
    <row r="51" spans="2:15" x14ac:dyDescent="0.3"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87"/>
      <c r="O51" s="9"/>
    </row>
    <row r="52" spans="2:15" x14ac:dyDescent="0.3"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87"/>
      <c r="O52" s="9"/>
    </row>
    <row r="53" spans="2:15" x14ac:dyDescent="0.3"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87"/>
      <c r="O53" s="9"/>
    </row>
    <row r="54" spans="2:15" x14ac:dyDescent="0.3"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87"/>
      <c r="O54" s="9"/>
    </row>
    <row r="55" spans="2:15" x14ac:dyDescent="0.3"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87"/>
      <c r="O55" s="9"/>
    </row>
    <row r="56" spans="2:15" x14ac:dyDescent="0.3"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87"/>
      <c r="O56" s="9"/>
    </row>
    <row r="57" spans="2:15" x14ac:dyDescent="0.3"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87"/>
      <c r="O57" s="9"/>
    </row>
    <row r="58" spans="2:15" x14ac:dyDescent="0.3"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87"/>
      <c r="O58" s="9"/>
    </row>
    <row r="59" spans="2:15" x14ac:dyDescent="0.3"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87"/>
      <c r="O59" s="9"/>
    </row>
    <row r="60" spans="2:15" x14ac:dyDescent="0.3"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87"/>
      <c r="O60" s="9"/>
    </row>
    <row r="61" spans="2:15" x14ac:dyDescent="0.3"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87"/>
      <c r="O61" s="9"/>
    </row>
    <row r="62" spans="2:15" x14ac:dyDescent="0.3"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87"/>
      <c r="O62" s="9"/>
    </row>
    <row r="63" spans="2:15" x14ac:dyDescent="0.3"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87"/>
      <c r="O63" s="9"/>
    </row>
    <row r="64" spans="2:15" x14ac:dyDescent="0.3"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87"/>
      <c r="O64" s="9"/>
    </row>
    <row r="65" spans="2:15" x14ac:dyDescent="0.3"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87"/>
      <c r="O65" s="9"/>
    </row>
    <row r="66" spans="2:15" x14ac:dyDescent="0.3"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87"/>
      <c r="O66" s="9"/>
    </row>
    <row r="67" spans="2:15" x14ac:dyDescent="0.3"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87"/>
      <c r="O67" s="9"/>
    </row>
    <row r="68" spans="2:15" x14ac:dyDescent="0.3"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87"/>
      <c r="O68" s="9"/>
    </row>
    <row r="69" spans="2:15" x14ac:dyDescent="0.3"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87"/>
      <c r="O69" s="9"/>
    </row>
    <row r="70" spans="2:15" x14ac:dyDescent="0.3"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87"/>
      <c r="O70" s="9"/>
    </row>
    <row r="71" spans="2:15" x14ac:dyDescent="0.3"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87"/>
      <c r="O71" s="9"/>
    </row>
    <row r="72" spans="2:15" x14ac:dyDescent="0.3"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87"/>
      <c r="O72" s="9"/>
    </row>
    <row r="73" spans="2:15" x14ac:dyDescent="0.3"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87"/>
      <c r="O73" s="9"/>
    </row>
    <row r="74" spans="2:15" x14ac:dyDescent="0.3"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87"/>
      <c r="O74" s="9"/>
    </row>
    <row r="75" spans="2:15" x14ac:dyDescent="0.3"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87"/>
      <c r="O75" s="9"/>
    </row>
    <row r="76" spans="2:15" x14ac:dyDescent="0.3"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87"/>
      <c r="O76" s="9"/>
    </row>
    <row r="77" spans="2:15" x14ac:dyDescent="0.3"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87"/>
      <c r="O77" s="9"/>
    </row>
    <row r="78" spans="2:15" x14ac:dyDescent="0.3"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87"/>
      <c r="O78" s="9"/>
    </row>
    <row r="79" spans="2:15" x14ac:dyDescent="0.3"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87"/>
      <c r="O79" s="9"/>
    </row>
    <row r="80" spans="2:15" x14ac:dyDescent="0.3"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87"/>
      <c r="O80" s="9"/>
    </row>
    <row r="81" spans="2:15" x14ac:dyDescent="0.3"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87"/>
      <c r="O81" s="9"/>
    </row>
    <row r="82" spans="2:15" x14ac:dyDescent="0.3"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87"/>
      <c r="O82" s="9"/>
    </row>
    <row r="83" spans="2:15" x14ac:dyDescent="0.3"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87"/>
      <c r="O83" s="9"/>
    </row>
    <row r="84" spans="2:15" x14ac:dyDescent="0.3"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87"/>
      <c r="O84" s="9"/>
    </row>
    <row r="85" spans="2:15" x14ac:dyDescent="0.3"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87"/>
      <c r="O85" s="9"/>
    </row>
    <row r="86" spans="2:15" x14ac:dyDescent="0.3"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87"/>
      <c r="O86" s="9"/>
    </row>
    <row r="87" spans="2:15" x14ac:dyDescent="0.3"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87"/>
      <c r="O87" s="9"/>
    </row>
    <row r="88" spans="2:15" x14ac:dyDescent="0.3"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87"/>
      <c r="O88" s="9"/>
    </row>
    <row r="89" spans="2:15" x14ac:dyDescent="0.3"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87"/>
      <c r="O89" s="9"/>
    </row>
    <row r="90" spans="2:15" x14ac:dyDescent="0.3"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87"/>
      <c r="O90" s="9"/>
    </row>
    <row r="91" spans="2:15" x14ac:dyDescent="0.3"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87"/>
      <c r="O91" s="9"/>
    </row>
    <row r="92" spans="2:15" x14ac:dyDescent="0.3"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87"/>
      <c r="O92" s="9"/>
    </row>
    <row r="93" spans="2:15" x14ac:dyDescent="0.3"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87"/>
      <c r="O93" s="9"/>
    </row>
    <row r="94" spans="2:15" x14ac:dyDescent="0.3"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87"/>
      <c r="O94" s="9"/>
    </row>
    <row r="95" spans="2:15" x14ac:dyDescent="0.3"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87"/>
      <c r="O95" s="9"/>
    </row>
    <row r="96" spans="2:15" x14ac:dyDescent="0.3"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87"/>
      <c r="O96" s="9"/>
    </row>
    <row r="97" spans="2:15" x14ac:dyDescent="0.3"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87"/>
      <c r="O97" s="9"/>
    </row>
    <row r="98" spans="2:15" x14ac:dyDescent="0.3"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87"/>
      <c r="O98" s="9"/>
    </row>
  </sheetData>
  <mergeCells count="47">
    <mergeCell ref="C14:D14"/>
    <mergeCell ref="A14:B14"/>
    <mergeCell ref="E9:E12"/>
    <mergeCell ref="F10:G10"/>
    <mergeCell ref="H10:I10"/>
    <mergeCell ref="C9:C12"/>
    <mergeCell ref="B9:B12"/>
    <mergeCell ref="C37:E37"/>
    <mergeCell ref="C30:E30"/>
    <mergeCell ref="F28:I28"/>
    <mergeCell ref="B26:S26"/>
    <mergeCell ref="B24:S24"/>
    <mergeCell ref="B25:S25"/>
    <mergeCell ref="Q37:U37"/>
    <mergeCell ref="N34:O34"/>
    <mergeCell ref="B21:D21"/>
    <mergeCell ref="Q38:U38"/>
    <mergeCell ref="F11:F12"/>
    <mergeCell ref="G11:G12"/>
    <mergeCell ref="Q9:Q12"/>
    <mergeCell ref="S9:S12"/>
    <mergeCell ref="T9:T12"/>
    <mergeCell ref="H11:H12"/>
    <mergeCell ref="I11:I12"/>
    <mergeCell ref="N9:N12"/>
    <mergeCell ref="O9:O12"/>
    <mergeCell ref="P9:P12"/>
    <mergeCell ref="U9:U12"/>
    <mergeCell ref="K10:K12"/>
    <mergeCell ref="K37:M37"/>
    <mergeCell ref="B22:S22"/>
    <mergeCell ref="B23:S23"/>
    <mergeCell ref="A2:I2"/>
    <mergeCell ref="R9:R12"/>
    <mergeCell ref="A3:G3"/>
    <mergeCell ref="N2:T2"/>
    <mergeCell ref="N3:T3"/>
    <mergeCell ref="L9:L12"/>
    <mergeCell ref="M9:M12"/>
    <mergeCell ref="A7:U7"/>
    <mergeCell ref="J10:J12"/>
    <mergeCell ref="F9:K9"/>
    <mergeCell ref="D9:D12"/>
    <mergeCell ref="A5:U5"/>
    <mergeCell ref="A6:U6"/>
    <mergeCell ref="A8:T8"/>
    <mergeCell ref="A9:A12"/>
  </mergeCells>
  <conditionalFormatting sqref="C19">
    <cfRule type="containsText" dxfId="9" priority="59" operator="containsText" text="Bà Huỳnh Thị Hòa">
      <formula>NOT(ISERROR(SEARCH("Bà Huỳnh Thị Hòa",C19)))</formula>
    </cfRule>
  </conditionalFormatting>
  <conditionalFormatting sqref="C19">
    <cfRule type="duplicateValues" dxfId="8" priority="60"/>
  </conditionalFormatting>
  <conditionalFormatting sqref="C20">
    <cfRule type="containsText" dxfId="7" priority="55" operator="containsText" text="Bà Huỳnh Thị Hòa">
      <formula>NOT(ISERROR(SEARCH("Bà Huỳnh Thị Hòa",C20)))</formula>
    </cfRule>
  </conditionalFormatting>
  <conditionalFormatting sqref="C20">
    <cfRule type="duplicateValues" dxfId="6" priority="56"/>
  </conditionalFormatting>
  <conditionalFormatting sqref="C15">
    <cfRule type="containsText" dxfId="5" priority="21" operator="containsText" text="Bà Huỳnh Thị Hòa">
      <formula>NOT(ISERROR(SEARCH("Bà Huỳnh Thị Hòa",C15)))</formula>
    </cfRule>
  </conditionalFormatting>
  <conditionalFormatting sqref="C15">
    <cfRule type="duplicateValues" dxfId="4" priority="22"/>
  </conditionalFormatting>
  <conditionalFormatting sqref="C16">
    <cfRule type="containsText" dxfId="3" priority="19" operator="containsText" text="Bà Huỳnh Thị Hòa">
      <formula>NOT(ISERROR(SEARCH("Bà Huỳnh Thị Hòa",C16)))</formula>
    </cfRule>
  </conditionalFormatting>
  <conditionalFormatting sqref="C16">
    <cfRule type="duplicateValues" dxfId="2" priority="20"/>
  </conditionalFormatting>
  <conditionalFormatting sqref="C17">
    <cfRule type="containsText" dxfId="1" priority="17" operator="containsText" text="Bà Huỳnh Thị Hòa">
      <formula>NOT(ISERROR(SEARCH("Bà Huỳnh Thị Hòa",C17)))</formula>
    </cfRule>
  </conditionalFormatting>
  <conditionalFormatting sqref="C17">
    <cfRule type="duplicateValues" dxfId="0" priority="18"/>
  </conditionalFormatting>
  <pageMargins left="0.17" right="0.17" top="0.19685039370078741" bottom="0.23622047244094491" header="0" footer="0"/>
  <pageSetup paperSize="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>
      <selection activeCell="F30" sqref="F30"/>
    </sheetView>
  </sheetViews>
  <sheetFormatPr defaultRowHeight="13.2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mau 6 </vt:lpstr>
      <vt:lpstr>Sheet1</vt:lpstr>
      <vt:lpstr>'mau 6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NoteBook</dc:creator>
  <cp:lastModifiedBy>ADMIN</cp:lastModifiedBy>
  <cp:lastPrinted>2026-05-23T05:53:26Z</cp:lastPrinted>
  <dcterms:created xsi:type="dcterms:W3CDTF">2021-01-07T01:31:02Z</dcterms:created>
  <dcterms:modified xsi:type="dcterms:W3CDTF">2026-05-23T06:16:17Z</dcterms:modified>
</cp:coreProperties>
</file>